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5521" windowWidth="3360" windowHeight="7935" activeTab="0"/>
  </bookViews>
  <sheets>
    <sheet name="promedios" sheetId="1" r:id="rId1"/>
    <sheet name="grupo de alta 2011-2012" sheetId="2" r:id="rId2"/>
  </sheets>
  <definedNames>
    <definedName name="_xlnm.Print_Area" localSheetId="0">'promedios'!$C$4:$U$104</definedName>
  </definedNames>
  <calcPr fullCalcOnLoad="1"/>
</workbook>
</file>

<file path=xl/sharedStrings.xml><?xml version="1.0" encoding="utf-8"?>
<sst xmlns="http://schemas.openxmlformats.org/spreadsheetml/2006/main" count="268" uniqueCount="96">
  <si>
    <t>.2001-02</t>
  </si>
  <si>
    <t>.2002-03</t>
  </si>
  <si>
    <t>.2003-04</t>
  </si>
  <si>
    <t>.2004-05</t>
  </si>
  <si>
    <t>Indice Coneat</t>
  </si>
  <si>
    <t>Tenencia ( % propiedad)</t>
  </si>
  <si>
    <t>Mejoramientos ( % S.T. )</t>
  </si>
  <si>
    <t>Unidad Ganad.Total / ha SPG</t>
  </si>
  <si>
    <t>Unidad Ganad.Vacuna / ha SPG</t>
  </si>
  <si>
    <t>Unidad Ganad.Ovina / ha SPG</t>
  </si>
  <si>
    <t>Relación Lanar/Vacuno</t>
  </si>
  <si>
    <t>Marcación Vacuna (%)</t>
  </si>
  <si>
    <t>Señalada Ovina (%)</t>
  </si>
  <si>
    <t>Tasa extracción % (cabezas)</t>
  </si>
  <si>
    <t>Tasa extracción % (kg)</t>
  </si>
  <si>
    <t>Indicadores físicos</t>
  </si>
  <si>
    <t xml:space="preserve">Carne Vacuna </t>
  </si>
  <si>
    <t xml:space="preserve">Carne Ovina </t>
  </si>
  <si>
    <t xml:space="preserve">Lana  </t>
  </si>
  <si>
    <t xml:space="preserve">Carne Equivalente </t>
  </si>
  <si>
    <t>Ingreso Bruto</t>
  </si>
  <si>
    <t>Ingreso de Capital</t>
  </si>
  <si>
    <t>Ingreso Neto</t>
  </si>
  <si>
    <t>Saldo de Caja</t>
  </si>
  <si>
    <t>Resultado patrimonial (US$/há.ST)</t>
  </si>
  <si>
    <t>Activo total</t>
  </si>
  <si>
    <t>Patrimonio</t>
  </si>
  <si>
    <t>Carne Ovina</t>
  </si>
  <si>
    <t>Lana</t>
  </si>
  <si>
    <t>Vientres Entorados / ha  (cab/ ha SPG)</t>
  </si>
  <si>
    <t>Kgs. destetados por V.E. (kg/cabeza)</t>
  </si>
  <si>
    <t>Fuente: Programa Monitoreo de Empresas Ganaderas-Instituto Plan Agropecuario</t>
  </si>
  <si>
    <t>Estructura de Costos (US$/ha ST)</t>
  </si>
  <si>
    <t>%</t>
  </si>
  <si>
    <t>del total</t>
  </si>
  <si>
    <t>Mano de Obra</t>
  </si>
  <si>
    <t>Conservación de Mejoras</t>
  </si>
  <si>
    <t>Cultivos Forrajeros</t>
  </si>
  <si>
    <t>Maquinaria y Vehículo</t>
  </si>
  <si>
    <t>Gastos Vacunos y Ovinos</t>
  </si>
  <si>
    <t>Administración</t>
  </si>
  <si>
    <t>Impuestos</t>
  </si>
  <si>
    <t>Otros</t>
  </si>
  <si>
    <t>Arrendamientos</t>
  </si>
  <si>
    <t>Intereses</t>
  </si>
  <si>
    <t>Total de Costos</t>
  </si>
  <si>
    <t>Total Costos de Producción (económicos)</t>
  </si>
  <si>
    <t>Costo de Producción (económicos)</t>
  </si>
  <si>
    <t>Evolución de la estructura de costos (US$/ha ST)</t>
  </si>
  <si>
    <t>(US$/haST)</t>
  </si>
  <si>
    <t>Empresas  Criadoras</t>
  </si>
  <si>
    <t>Total Costos de Producción</t>
  </si>
  <si>
    <t>.2005-06</t>
  </si>
  <si>
    <t>Precios obtenidos por kg. de producto (US$/kg)</t>
  </si>
  <si>
    <t>Resultados económico-financieros (US$/há. ST)</t>
  </si>
  <si>
    <t>Indicadores Descriptivos</t>
  </si>
  <si>
    <t>Resultados del Programa de Monitoreo de Empresas Ganaderas del Instituto Plan Agropecuario</t>
  </si>
  <si>
    <t>Producción física (kg / há. SPG)</t>
  </si>
  <si>
    <t>Var.en %</t>
  </si>
  <si>
    <t>resp.ej.ant.</t>
  </si>
  <si>
    <t>Pasivo (con deuda)</t>
  </si>
  <si>
    <t>Endeudamiento  con deuda (% AT propio)</t>
  </si>
  <si>
    <t>Relación I/P</t>
  </si>
  <si>
    <t>.2006-07</t>
  </si>
  <si>
    <t>.2007-08</t>
  </si>
  <si>
    <t>2007-08</t>
  </si>
  <si>
    <t>2,10 /  4,40</t>
  </si>
  <si>
    <t>Mano de obra ocupada (EH)</t>
  </si>
  <si>
    <t>.2008-09</t>
  </si>
  <si>
    <t>2008-09</t>
  </si>
  <si>
    <t>1.59 / 2.80</t>
  </si>
  <si>
    <t>.2009-10</t>
  </si>
  <si>
    <t>2009-10</t>
  </si>
  <si>
    <t>2.17 / 4.86</t>
  </si>
  <si>
    <t>Superficie explotada (hás)</t>
  </si>
  <si>
    <t>Precio por kilo de carne vacuna</t>
  </si>
  <si>
    <t>.2010-11</t>
  </si>
  <si>
    <t>2010-11</t>
  </si>
  <si>
    <t>3  / 6.5</t>
  </si>
  <si>
    <t>Costo por kg. de carne vacuna US$/kg</t>
  </si>
  <si>
    <t>2011-12</t>
  </si>
  <si>
    <t>.2011-12</t>
  </si>
  <si>
    <t>3.6  / 7.5</t>
  </si>
  <si>
    <t>Indicadores Físicos</t>
  </si>
  <si>
    <t>Producción física (kg/ha)</t>
  </si>
  <si>
    <t>Estructura de costos (US$/ha)</t>
  </si>
  <si>
    <t>Pasturas</t>
  </si>
  <si>
    <t>Suplementación</t>
  </si>
  <si>
    <t>Resultados (US$/ha)</t>
  </si>
  <si>
    <t>4,0   -   8,0</t>
  </si>
  <si>
    <t>Precios obtenidos por kilo de producto (US$/kg)</t>
  </si>
  <si>
    <t>Costo por kg. vivo de carne vacuna US$/kg</t>
  </si>
  <si>
    <t>Costo por kilo de producto (US$/kg)</t>
  </si>
  <si>
    <t>Activo total (US$/ha)</t>
  </si>
  <si>
    <t>Inversión por ha (US$/ha)</t>
  </si>
  <si>
    <t>grupo de alta 2011-2012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</si>
</sst>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0" fontId="2" fillId="0" borderId="22" xfId="0" applyFont="1" applyFill="1" applyBorder="1" applyAlignment="1">
      <alignment/>
    </xf>
    <xf numFmtId="184" fontId="0" fillId="0" borderId="23" xfId="0" applyNumberFormat="1" applyFill="1" applyBorder="1" applyAlignment="1">
      <alignment/>
    </xf>
    <xf numFmtId="184" fontId="0" fillId="0" borderId="22" xfId="0" applyNumberFormat="1" applyFill="1" applyBorder="1" applyAlignment="1">
      <alignment/>
    </xf>
    <xf numFmtId="184" fontId="0" fillId="0" borderId="24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84" fontId="0" fillId="0" borderId="17" xfId="0" applyNumberFormat="1" applyFill="1" applyBorder="1" applyAlignment="1">
      <alignment/>
    </xf>
    <xf numFmtId="184" fontId="0" fillId="0" borderId="18" xfId="0" applyNumberFormat="1" applyFill="1" applyBorder="1" applyAlignment="1">
      <alignment/>
    </xf>
    <xf numFmtId="184" fontId="0" fillId="0" borderId="19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20" xfId="0" applyNumberFormat="1" applyFill="1" applyBorder="1" applyAlignment="1">
      <alignment/>
    </xf>
    <xf numFmtId="184" fontId="0" fillId="0" borderId="16" xfId="0" applyNumberFormat="1" applyFill="1" applyBorder="1" applyAlignment="1">
      <alignment/>
    </xf>
    <xf numFmtId="184" fontId="0" fillId="0" borderId="21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84" fontId="0" fillId="0" borderId="29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84" fontId="0" fillId="0" borderId="30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84" fontId="0" fillId="0" borderId="31" xfId="0" applyNumberFormat="1" applyFill="1" applyBorder="1" applyAlignment="1">
      <alignment/>
    </xf>
    <xf numFmtId="184" fontId="0" fillId="0" borderId="32" xfId="0" applyNumberFormat="1" applyFill="1" applyBorder="1" applyAlignment="1">
      <alignment/>
    </xf>
    <xf numFmtId="184" fontId="2" fillId="0" borderId="31" xfId="0" applyNumberFormat="1" applyFont="1" applyFill="1" applyBorder="1" applyAlignment="1">
      <alignment/>
    </xf>
    <xf numFmtId="184" fontId="2" fillId="0" borderId="16" xfId="0" applyNumberFormat="1" applyFont="1" applyFill="1" applyBorder="1" applyAlignment="1">
      <alignment/>
    </xf>
    <xf numFmtId="184" fontId="2" fillId="0" borderId="3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4" fontId="0" fillId="0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184" fontId="0" fillId="0" borderId="34" xfId="0" applyNumberFormat="1" applyFill="1" applyBorder="1" applyAlignment="1">
      <alignment/>
    </xf>
    <xf numFmtId="184" fontId="0" fillId="0" borderId="35" xfId="0" applyNumberFormat="1" applyFill="1" applyBorder="1" applyAlignment="1">
      <alignment/>
    </xf>
    <xf numFmtId="0" fontId="0" fillId="0" borderId="22" xfId="0" applyFill="1" applyBorder="1" applyAlignment="1">
      <alignment/>
    </xf>
    <xf numFmtId="184" fontId="0" fillId="0" borderId="36" xfId="0" applyNumberFormat="1" applyFill="1" applyBorder="1" applyAlignment="1">
      <alignment/>
    </xf>
    <xf numFmtId="0" fontId="2" fillId="0" borderId="37" xfId="0" applyFont="1" applyFill="1" applyBorder="1" applyAlignment="1">
      <alignment/>
    </xf>
    <xf numFmtId="184" fontId="0" fillId="0" borderId="1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84" fontId="0" fillId="0" borderId="38" xfId="0" applyNumberFormat="1" applyFill="1" applyBorder="1" applyAlignment="1">
      <alignment/>
    </xf>
    <xf numFmtId="184" fontId="2" fillId="0" borderId="20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184" fontId="0" fillId="0" borderId="39" xfId="0" applyNumberFormat="1" applyFill="1" applyBorder="1" applyAlignment="1">
      <alignment/>
    </xf>
    <xf numFmtId="1" fontId="0" fillId="0" borderId="34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0" fontId="2" fillId="0" borderId="40" xfId="0" applyFont="1" applyFill="1" applyBorder="1" applyAlignment="1">
      <alignment/>
    </xf>
    <xf numFmtId="184" fontId="0" fillId="0" borderId="41" xfId="0" applyNumberFormat="1" applyFill="1" applyBorder="1" applyAlignment="1">
      <alignment/>
    </xf>
    <xf numFmtId="2" fontId="0" fillId="0" borderId="31" xfId="0" applyNumberFormat="1" applyFill="1" applyBorder="1" applyAlignment="1">
      <alignment/>
    </xf>
    <xf numFmtId="1" fontId="0" fillId="0" borderId="41" xfId="0" applyNumberFormat="1" applyFill="1" applyBorder="1" applyAlignment="1">
      <alignment/>
    </xf>
    <xf numFmtId="1" fontId="0" fillId="0" borderId="31" xfId="0" applyNumberFormat="1" applyFill="1" applyBorder="1" applyAlignment="1">
      <alignment/>
    </xf>
    <xf numFmtId="1" fontId="0" fillId="0" borderId="42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4" xfId="0" applyFill="1" applyBorder="1" applyAlignment="1">
      <alignment/>
    </xf>
    <xf numFmtId="2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0" fontId="2" fillId="32" borderId="25" xfId="0" applyFont="1" applyFill="1" applyBorder="1" applyAlignment="1">
      <alignment/>
    </xf>
    <xf numFmtId="0" fontId="2" fillId="32" borderId="25" xfId="0" applyFont="1" applyFill="1" applyBorder="1" applyAlignment="1">
      <alignment horizontal="center"/>
    </xf>
    <xf numFmtId="0" fontId="2" fillId="32" borderId="28" xfId="0" applyFont="1" applyFill="1" applyBorder="1" applyAlignment="1">
      <alignment/>
    </xf>
    <xf numFmtId="0" fontId="2" fillId="32" borderId="28" xfId="0" applyFont="1" applyFill="1" applyBorder="1" applyAlignment="1">
      <alignment horizontal="center"/>
    </xf>
    <xf numFmtId="184" fontId="0" fillId="32" borderId="30" xfId="0" applyNumberFormat="1" applyFill="1" applyBorder="1" applyAlignment="1">
      <alignment/>
    </xf>
    <xf numFmtId="1" fontId="0" fillId="32" borderId="16" xfId="0" applyNumberFormat="1" applyFill="1" applyBorder="1" applyAlignment="1">
      <alignment/>
    </xf>
    <xf numFmtId="184" fontId="0" fillId="32" borderId="32" xfId="0" applyNumberFormat="1" applyFill="1" applyBorder="1" applyAlignment="1">
      <alignment/>
    </xf>
    <xf numFmtId="184" fontId="0" fillId="32" borderId="35" xfId="0" applyNumberFormat="1" applyFill="1" applyBorder="1" applyAlignment="1">
      <alignment/>
    </xf>
    <xf numFmtId="0" fontId="0" fillId="32" borderId="22" xfId="0" applyFill="1" applyBorder="1" applyAlignment="1">
      <alignment/>
    </xf>
    <xf numFmtId="184" fontId="0" fillId="32" borderId="12" xfId="0" applyNumberFormat="1" applyFill="1" applyBorder="1" applyAlignment="1">
      <alignment/>
    </xf>
    <xf numFmtId="0" fontId="0" fillId="32" borderId="12" xfId="0" applyFill="1" applyBorder="1" applyAlignment="1">
      <alignment/>
    </xf>
    <xf numFmtId="184" fontId="0" fillId="32" borderId="22" xfId="0" applyNumberFormat="1" applyFill="1" applyBorder="1" applyAlignment="1">
      <alignment/>
    </xf>
    <xf numFmtId="18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184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2" fillId="32" borderId="10" xfId="0" applyFont="1" applyFill="1" applyBorder="1" applyAlignment="1">
      <alignment/>
    </xf>
    <xf numFmtId="184" fontId="0" fillId="32" borderId="38" xfId="0" applyNumberFormat="1" applyFill="1" applyBorder="1" applyAlignment="1">
      <alignment/>
    </xf>
    <xf numFmtId="1" fontId="0" fillId="32" borderId="12" xfId="0" applyNumberFormat="1" applyFill="1" applyBorder="1" applyAlignment="1">
      <alignment/>
    </xf>
    <xf numFmtId="184" fontId="0" fillId="32" borderId="20" xfId="0" applyNumberFormat="1" applyFill="1" applyBorder="1" applyAlignment="1">
      <alignment/>
    </xf>
    <xf numFmtId="184" fontId="0" fillId="32" borderId="39" xfId="0" applyNumberFormat="1" applyFill="1" applyBorder="1" applyAlignment="1">
      <alignment/>
    </xf>
    <xf numFmtId="1" fontId="0" fillId="32" borderId="34" xfId="0" applyNumberFormat="1" applyFill="1" applyBorder="1" applyAlignment="1">
      <alignment/>
    </xf>
    <xf numFmtId="184" fontId="0" fillId="32" borderId="23" xfId="0" applyNumberFormat="1" applyFill="1" applyBorder="1" applyAlignment="1">
      <alignment/>
    </xf>
    <xf numFmtId="1" fontId="0" fillId="32" borderId="22" xfId="0" applyNumberFormat="1" applyFill="1" applyBorder="1" applyAlignment="1">
      <alignment/>
    </xf>
    <xf numFmtId="184" fontId="0" fillId="32" borderId="0" xfId="0" applyNumberFormat="1" applyFill="1" applyBorder="1" applyAlignment="1">
      <alignment/>
    </xf>
    <xf numFmtId="1" fontId="0" fillId="32" borderId="10" xfId="0" applyNumberFormat="1" applyFill="1" applyBorder="1" applyAlignment="1">
      <alignment/>
    </xf>
    <xf numFmtId="184" fontId="0" fillId="32" borderId="14" xfId="0" applyNumberFormat="1" applyFill="1" applyBorder="1" applyAlignment="1">
      <alignment/>
    </xf>
    <xf numFmtId="1" fontId="0" fillId="32" borderId="11" xfId="0" applyNumberForma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/>
    </xf>
    <xf numFmtId="1" fontId="2" fillId="32" borderId="32" xfId="0" applyNumberFormat="1" applyFont="1" applyFill="1" applyBorder="1" applyAlignment="1">
      <alignment/>
    </xf>
    <xf numFmtId="1" fontId="2" fillId="32" borderId="20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84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84" fontId="0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33" borderId="28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32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/>
    </xf>
    <xf numFmtId="184" fontId="0" fillId="0" borderId="1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Font="1" applyBorder="1" applyAlignment="1">
      <alignment/>
    </xf>
    <xf numFmtId="0" fontId="3" fillId="32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32" borderId="44" xfId="0" applyFont="1" applyFill="1" applyBorder="1" applyAlignment="1">
      <alignment/>
    </xf>
    <xf numFmtId="0" fontId="0" fillId="32" borderId="42" xfId="0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2" xfId="0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Y106"/>
  <sheetViews>
    <sheetView tabSelected="1" zoomScale="70" zoomScaleNormal="70" zoomScaleSheetLayoutView="80" zoomScalePageLayoutView="55" workbookViewId="0" topLeftCell="A1">
      <selection activeCell="P39" sqref="P39"/>
    </sheetView>
  </sheetViews>
  <sheetFormatPr defaultColWidth="11.421875" defaultRowHeight="12.75"/>
  <cols>
    <col min="1" max="1" width="5.28125" style="0" customWidth="1"/>
    <col min="2" max="2" width="4.00390625" style="0" customWidth="1"/>
    <col min="3" max="3" width="44.7109375" style="0" customWidth="1"/>
    <col min="4" max="4" width="13.421875" style="0" customWidth="1"/>
    <col min="5" max="6" width="12.8515625" style="0" customWidth="1"/>
    <col min="7" max="7" width="12.7109375" style="0" customWidth="1"/>
    <col min="8" max="9" width="13.140625" style="0" customWidth="1"/>
    <col min="10" max="10" width="13.421875" style="0" customWidth="1"/>
    <col min="11" max="11" width="13.00390625" style="0" customWidth="1"/>
    <col min="12" max="12" width="13.7109375" style="0" customWidth="1"/>
    <col min="13" max="13" width="12.7109375" style="0" customWidth="1"/>
    <col min="14" max="14" width="13.28125" style="0" customWidth="1"/>
    <col min="15" max="15" width="13.140625" style="0" customWidth="1"/>
    <col min="16" max="16" width="13.00390625" style="0" customWidth="1"/>
    <col min="17" max="17" width="12.7109375" style="0" customWidth="1"/>
    <col min="18" max="18" width="13.00390625" style="0" customWidth="1"/>
    <col min="19" max="19" width="12.8515625" style="0" customWidth="1"/>
    <col min="20" max="20" width="13.00390625" style="0" customWidth="1"/>
    <col min="21" max="21" width="12.57421875" style="0" customWidth="1"/>
    <col min="22" max="22" width="14.140625" style="0" customWidth="1"/>
    <col min="23" max="23" width="13.00390625" style="0" customWidth="1"/>
    <col min="24" max="25" width="13.8515625" style="0" customWidth="1"/>
    <col min="26" max="26" width="20.7109375" style="0" customWidth="1"/>
  </cols>
  <sheetData>
    <row r="2" spans="3:13" ht="12.75">
      <c r="C2" s="166" t="s">
        <v>56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ht="13.5" thickBot="1"/>
    <row r="4" spans="3:21" ht="13.5" thickBot="1">
      <c r="C4" s="7" t="s">
        <v>50</v>
      </c>
      <c r="D4" s="2"/>
      <c r="E4" s="2"/>
      <c r="F4" s="2"/>
      <c r="G4" s="2"/>
      <c r="H4" s="2"/>
      <c r="I4" s="6"/>
      <c r="J4" s="6"/>
      <c r="K4" s="6"/>
      <c r="L4" s="2"/>
      <c r="M4" s="2"/>
      <c r="N4" s="2"/>
      <c r="O4" s="2"/>
      <c r="P4" s="2"/>
      <c r="Q4" s="2"/>
      <c r="R4" s="2"/>
      <c r="S4" s="2"/>
      <c r="T4" s="2"/>
      <c r="U4" s="2"/>
    </row>
    <row r="5" spans="3:21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3:21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3:21" ht="13.5" thickBot="1">
      <c r="C7" s="171" t="s">
        <v>55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2"/>
      <c r="O7" s="2"/>
      <c r="P7" s="2"/>
      <c r="Q7" s="2"/>
      <c r="R7" s="2"/>
      <c r="S7" s="2"/>
      <c r="T7" s="2"/>
      <c r="U7" s="2"/>
    </row>
    <row r="8" spans="3:21" ht="13.5" thickBot="1">
      <c r="C8" s="8"/>
      <c r="D8" s="9" t="s">
        <v>0</v>
      </c>
      <c r="E8" s="10" t="s">
        <v>1</v>
      </c>
      <c r="F8" s="11" t="s">
        <v>2</v>
      </c>
      <c r="G8" s="10" t="s">
        <v>3</v>
      </c>
      <c r="H8" s="12" t="s">
        <v>52</v>
      </c>
      <c r="I8" s="12" t="s">
        <v>63</v>
      </c>
      <c r="J8" s="12" t="s">
        <v>64</v>
      </c>
      <c r="K8" s="12" t="s">
        <v>68</v>
      </c>
      <c r="L8" s="12" t="s">
        <v>71</v>
      </c>
      <c r="M8" s="12" t="s">
        <v>76</v>
      </c>
      <c r="N8" s="12" t="s">
        <v>80</v>
      </c>
      <c r="P8" s="2"/>
      <c r="Q8" s="2"/>
      <c r="R8" s="2"/>
      <c r="S8" s="2"/>
      <c r="T8" s="2"/>
      <c r="U8" s="2"/>
    </row>
    <row r="9" spans="3:21" ht="12.75">
      <c r="C9" s="13" t="s">
        <v>4</v>
      </c>
      <c r="D9" s="14">
        <v>86</v>
      </c>
      <c r="E9" s="15">
        <v>84</v>
      </c>
      <c r="F9" s="14">
        <v>84</v>
      </c>
      <c r="G9" s="15">
        <v>83</v>
      </c>
      <c r="H9" s="16">
        <v>85</v>
      </c>
      <c r="I9" s="16">
        <v>83</v>
      </c>
      <c r="J9" s="16">
        <v>78</v>
      </c>
      <c r="K9" s="16">
        <v>83</v>
      </c>
      <c r="L9" s="16">
        <v>80</v>
      </c>
      <c r="M9" s="16">
        <v>80</v>
      </c>
      <c r="N9" s="16">
        <v>78</v>
      </c>
      <c r="P9" s="2"/>
      <c r="Q9" s="2"/>
      <c r="R9" s="2"/>
      <c r="S9" s="2"/>
      <c r="T9" s="2"/>
      <c r="U9" s="2"/>
    </row>
    <row r="10" spans="3:21" ht="12.75">
      <c r="C10" s="13" t="s">
        <v>74</v>
      </c>
      <c r="D10" s="17">
        <v>1012</v>
      </c>
      <c r="E10" s="18">
        <v>975</v>
      </c>
      <c r="F10" s="17">
        <v>952</v>
      </c>
      <c r="G10" s="18">
        <v>967</v>
      </c>
      <c r="H10" s="19">
        <v>960</v>
      </c>
      <c r="I10" s="19">
        <v>870</v>
      </c>
      <c r="J10" s="19">
        <v>690</v>
      </c>
      <c r="K10" s="19">
        <v>635</v>
      </c>
      <c r="L10" s="19">
        <v>618</v>
      </c>
      <c r="M10" s="19">
        <v>602</v>
      </c>
      <c r="N10" s="19">
        <v>620</v>
      </c>
      <c r="P10" s="2"/>
      <c r="Q10" s="2"/>
      <c r="R10" s="2"/>
      <c r="S10" s="2"/>
      <c r="T10" s="2"/>
      <c r="U10" s="2"/>
    </row>
    <row r="11" spans="3:21" ht="12.75">
      <c r="C11" s="13" t="s">
        <v>5</v>
      </c>
      <c r="D11" s="17">
        <v>61</v>
      </c>
      <c r="E11" s="18">
        <v>57</v>
      </c>
      <c r="F11" s="17">
        <v>59</v>
      </c>
      <c r="G11" s="18">
        <v>60</v>
      </c>
      <c r="H11" s="19">
        <v>62</v>
      </c>
      <c r="I11" s="19">
        <v>56</v>
      </c>
      <c r="J11" s="19">
        <v>62</v>
      </c>
      <c r="K11" s="19">
        <v>58</v>
      </c>
      <c r="L11" s="19">
        <v>56</v>
      </c>
      <c r="M11" s="19">
        <v>57</v>
      </c>
      <c r="N11" s="19">
        <v>63</v>
      </c>
      <c r="P11" s="2"/>
      <c r="Q11" s="2"/>
      <c r="R11" s="2"/>
      <c r="S11" s="2"/>
      <c r="T11" s="2"/>
      <c r="U11" s="2"/>
    </row>
    <row r="12" spans="3:21" ht="13.5" thickBot="1">
      <c r="C12" s="20" t="s">
        <v>6</v>
      </c>
      <c r="D12" s="21">
        <v>18</v>
      </c>
      <c r="E12" s="22">
        <v>18</v>
      </c>
      <c r="F12" s="21">
        <v>15</v>
      </c>
      <c r="G12" s="22">
        <v>16</v>
      </c>
      <c r="H12" s="23">
        <v>17</v>
      </c>
      <c r="I12" s="23">
        <v>17</v>
      </c>
      <c r="J12" s="23">
        <v>19</v>
      </c>
      <c r="K12" s="23">
        <v>11</v>
      </c>
      <c r="L12" s="23">
        <v>11</v>
      </c>
      <c r="M12" s="23">
        <v>16</v>
      </c>
      <c r="N12" s="23">
        <v>18</v>
      </c>
      <c r="P12" s="84"/>
      <c r="Q12" s="2"/>
      <c r="R12" s="2"/>
      <c r="S12" s="2"/>
      <c r="T12" s="2"/>
      <c r="U12" s="2"/>
    </row>
    <row r="13" spans="3:21" ht="13.5" thickBot="1">
      <c r="C13" s="10" t="s">
        <v>67</v>
      </c>
      <c r="D13" s="2"/>
      <c r="E13" s="2"/>
      <c r="F13" s="2"/>
      <c r="G13" s="2"/>
      <c r="H13" s="2"/>
      <c r="I13" s="2"/>
      <c r="J13" s="24">
        <v>3</v>
      </c>
      <c r="K13" s="24">
        <v>3</v>
      </c>
      <c r="L13" s="24">
        <v>3</v>
      </c>
      <c r="M13" s="24">
        <v>3</v>
      </c>
      <c r="N13" s="24">
        <v>3</v>
      </c>
      <c r="P13" s="2"/>
      <c r="Q13" s="2"/>
      <c r="R13" s="2"/>
      <c r="S13" s="2"/>
      <c r="T13" s="2"/>
      <c r="U13" s="2"/>
    </row>
    <row r="14" spans="3:21" ht="12.75">
      <c r="C14" s="4"/>
      <c r="D14" s="2"/>
      <c r="E14" s="2"/>
      <c r="F14" s="2"/>
      <c r="G14" s="2"/>
      <c r="H14" s="2"/>
      <c r="I14" s="2"/>
      <c r="J14" s="2"/>
      <c r="K14" s="2"/>
      <c r="L14" s="25"/>
      <c r="M14" s="2"/>
      <c r="N14" s="2"/>
      <c r="P14" s="2"/>
      <c r="Q14" s="2"/>
      <c r="R14" s="2"/>
      <c r="S14" s="2"/>
      <c r="T14" s="2"/>
      <c r="U14" s="2"/>
    </row>
    <row r="15" spans="3:21" ht="13.5" thickBot="1">
      <c r="C15" s="171" t="s">
        <v>15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2"/>
      <c r="P15" s="2"/>
      <c r="Q15" s="2"/>
      <c r="R15" s="2"/>
      <c r="S15" s="2"/>
      <c r="T15" s="2"/>
      <c r="U15" s="2"/>
    </row>
    <row r="16" spans="3:21" ht="13.5" thickBot="1">
      <c r="C16" s="8"/>
      <c r="D16" s="9" t="s">
        <v>0</v>
      </c>
      <c r="E16" s="10" t="s">
        <v>1</v>
      </c>
      <c r="F16" s="11" t="s">
        <v>2</v>
      </c>
      <c r="G16" s="10" t="s">
        <v>3</v>
      </c>
      <c r="H16" s="12" t="s">
        <v>52</v>
      </c>
      <c r="I16" s="12" t="s">
        <v>63</v>
      </c>
      <c r="J16" s="12" t="s">
        <v>64</v>
      </c>
      <c r="K16" s="12" t="s">
        <v>68</v>
      </c>
      <c r="L16" s="12" t="s">
        <v>71</v>
      </c>
      <c r="M16" s="12" t="s">
        <v>76</v>
      </c>
      <c r="N16" s="12" t="s">
        <v>80</v>
      </c>
      <c r="P16" s="2"/>
      <c r="Q16" s="2"/>
      <c r="R16" s="2"/>
      <c r="S16" s="2"/>
      <c r="T16" s="2"/>
      <c r="U16" s="2"/>
    </row>
    <row r="17" spans="3:21" ht="12.75">
      <c r="C17" s="13" t="s">
        <v>7</v>
      </c>
      <c r="D17" s="26">
        <v>0.71</v>
      </c>
      <c r="E17" s="27">
        <v>0.74</v>
      </c>
      <c r="F17" s="26">
        <v>0.78</v>
      </c>
      <c r="G17" s="27">
        <v>0.8</v>
      </c>
      <c r="H17" s="28">
        <v>0.82</v>
      </c>
      <c r="I17" s="28">
        <v>0.83</v>
      </c>
      <c r="J17" s="29">
        <v>0.83</v>
      </c>
      <c r="K17" s="29">
        <v>0.8</v>
      </c>
      <c r="L17" s="29">
        <v>0.81</v>
      </c>
      <c r="M17" s="29">
        <v>0.81</v>
      </c>
      <c r="N17" s="29">
        <v>0.8</v>
      </c>
      <c r="P17" s="2"/>
      <c r="Q17" s="2"/>
      <c r="R17" s="2"/>
      <c r="S17" s="2"/>
      <c r="T17" s="2"/>
      <c r="U17" s="2"/>
    </row>
    <row r="18" spans="3:21" ht="12.75">
      <c r="C18" s="13" t="s">
        <v>8</v>
      </c>
      <c r="D18" s="30">
        <v>0.5</v>
      </c>
      <c r="E18" s="31">
        <v>0.54</v>
      </c>
      <c r="F18" s="30">
        <v>0.58</v>
      </c>
      <c r="G18" s="31">
        <v>0.58</v>
      </c>
      <c r="H18" s="32">
        <v>0.63</v>
      </c>
      <c r="I18" s="32">
        <v>0.63</v>
      </c>
      <c r="J18" s="31">
        <v>0.62</v>
      </c>
      <c r="K18" s="31">
        <v>0.59</v>
      </c>
      <c r="L18" s="31">
        <v>0.61</v>
      </c>
      <c r="M18" s="31">
        <v>0.61</v>
      </c>
      <c r="N18" s="31">
        <v>0.61</v>
      </c>
      <c r="P18" s="2"/>
      <c r="Q18" s="2"/>
      <c r="R18" s="2"/>
      <c r="S18" s="2"/>
      <c r="T18" s="2"/>
      <c r="U18" s="2"/>
    </row>
    <row r="19" spans="3:21" ht="12.75">
      <c r="C19" s="13" t="s">
        <v>9</v>
      </c>
      <c r="D19" s="30">
        <v>0.17</v>
      </c>
      <c r="E19" s="31">
        <v>0.18</v>
      </c>
      <c r="F19" s="30">
        <v>0.16</v>
      </c>
      <c r="G19" s="31">
        <v>0.19</v>
      </c>
      <c r="H19" s="32">
        <v>0.15</v>
      </c>
      <c r="I19" s="32">
        <v>0.16</v>
      </c>
      <c r="J19" s="31">
        <v>0.16</v>
      </c>
      <c r="K19" s="31">
        <v>0.16</v>
      </c>
      <c r="L19" s="31">
        <v>0.17</v>
      </c>
      <c r="M19" s="31">
        <v>0.18</v>
      </c>
      <c r="N19" s="31">
        <v>0.18</v>
      </c>
      <c r="P19" s="2"/>
      <c r="Q19" s="2"/>
      <c r="R19" s="2"/>
      <c r="S19" s="2"/>
      <c r="T19" s="2"/>
      <c r="U19" s="2"/>
    </row>
    <row r="20" spans="3:21" ht="12.75">
      <c r="C20" s="13"/>
      <c r="D20" s="33"/>
      <c r="E20" s="34"/>
      <c r="F20" s="33"/>
      <c r="G20" s="34"/>
      <c r="H20" s="35"/>
      <c r="I20" s="35"/>
      <c r="J20" s="34"/>
      <c r="K20" s="34"/>
      <c r="L20" s="34"/>
      <c r="M20" s="34"/>
      <c r="N20" s="34"/>
      <c r="P20" s="2"/>
      <c r="Q20" s="2"/>
      <c r="R20" s="2"/>
      <c r="S20" s="2"/>
      <c r="T20" s="2"/>
      <c r="U20" s="2"/>
    </row>
    <row r="21" spans="3:21" ht="12.75">
      <c r="C21" s="13" t="s">
        <v>10</v>
      </c>
      <c r="D21" s="30">
        <v>2.59</v>
      </c>
      <c r="E21" s="31">
        <v>1.98</v>
      </c>
      <c r="F21" s="30">
        <v>1.78</v>
      </c>
      <c r="G21" s="31">
        <v>2.31</v>
      </c>
      <c r="H21" s="32">
        <v>2.03</v>
      </c>
      <c r="I21" s="32">
        <v>2.1</v>
      </c>
      <c r="J21" s="31">
        <v>2.1</v>
      </c>
      <c r="K21" s="31">
        <v>2</v>
      </c>
      <c r="L21" s="31">
        <v>2.5</v>
      </c>
      <c r="M21" s="31">
        <v>2.6</v>
      </c>
      <c r="N21" s="31">
        <v>2.6</v>
      </c>
      <c r="P21" s="2"/>
      <c r="Q21" s="2"/>
      <c r="R21" s="2"/>
      <c r="S21" s="2"/>
      <c r="T21" s="2"/>
      <c r="U21" s="2"/>
    </row>
    <row r="22" spans="3:21" ht="12.75">
      <c r="C22" s="13"/>
      <c r="D22" s="33"/>
      <c r="E22" s="34"/>
      <c r="F22" s="33"/>
      <c r="G22" s="34"/>
      <c r="H22" s="35"/>
      <c r="I22" s="35"/>
      <c r="J22" s="34"/>
      <c r="K22" s="34"/>
      <c r="L22" s="34"/>
      <c r="M22" s="34"/>
      <c r="N22" s="34"/>
      <c r="P22" s="2"/>
      <c r="Q22" s="2"/>
      <c r="R22" s="2"/>
      <c r="S22" s="2"/>
      <c r="T22" s="2"/>
      <c r="U22" s="2"/>
    </row>
    <row r="23" spans="3:21" ht="12.75">
      <c r="C23" s="13" t="s">
        <v>11</v>
      </c>
      <c r="D23" s="17">
        <v>77</v>
      </c>
      <c r="E23" s="18">
        <v>75</v>
      </c>
      <c r="F23" s="17">
        <v>72</v>
      </c>
      <c r="G23" s="18">
        <v>70</v>
      </c>
      <c r="H23" s="19">
        <v>71</v>
      </c>
      <c r="I23" s="19">
        <v>71</v>
      </c>
      <c r="J23" s="18">
        <v>75</v>
      </c>
      <c r="K23" s="18">
        <v>75</v>
      </c>
      <c r="L23" s="18">
        <v>63</v>
      </c>
      <c r="M23" s="18">
        <v>76</v>
      </c>
      <c r="N23" s="18">
        <v>75</v>
      </c>
      <c r="P23" s="84"/>
      <c r="Q23" s="2"/>
      <c r="R23" s="2"/>
      <c r="S23" s="2"/>
      <c r="T23" s="2"/>
      <c r="U23" s="2"/>
    </row>
    <row r="24" spans="3:21" ht="12.75">
      <c r="C24" s="13" t="s">
        <v>30</v>
      </c>
      <c r="D24" s="17">
        <v>115</v>
      </c>
      <c r="E24" s="18">
        <v>112</v>
      </c>
      <c r="F24" s="17">
        <v>110</v>
      </c>
      <c r="G24" s="18">
        <v>95</v>
      </c>
      <c r="H24" s="19">
        <v>106</v>
      </c>
      <c r="I24" s="19">
        <v>106</v>
      </c>
      <c r="J24" s="18">
        <v>117</v>
      </c>
      <c r="K24" s="18">
        <v>110</v>
      </c>
      <c r="L24" s="18">
        <v>95</v>
      </c>
      <c r="M24" s="18">
        <v>115</v>
      </c>
      <c r="N24" s="18">
        <v>114</v>
      </c>
      <c r="P24" s="2"/>
      <c r="Q24" s="2"/>
      <c r="R24" s="2"/>
      <c r="S24" s="2"/>
      <c r="T24" s="2"/>
      <c r="U24" s="2"/>
    </row>
    <row r="25" spans="3:21" ht="12.75">
      <c r="C25" s="13" t="s">
        <v>29</v>
      </c>
      <c r="D25" s="30">
        <v>0.2858335712550436</v>
      </c>
      <c r="E25" s="31">
        <v>0.32</v>
      </c>
      <c r="F25" s="30">
        <v>0.35</v>
      </c>
      <c r="G25" s="31">
        <v>0.35</v>
      </c>
      <c r="H25" s="32">
        <v>0.44</v>
      </c>
      <c r="I25" s="32">
        <v>0.43</v>
      </c>
      <c r="J25" s="31">
        <v>0.42</v>
      </c>
      <c r="K25" s="31">
        <v>0.39</v>
      </c>
      <c r="L25" s="31">
        <v>0.39</v>
      </c>
      <c r="M25" s="31">
        <v>0.39</v>
      </c>
      <c r="N25" s="31">
        <v>0.38</v>
      </c>
      <c r="P25" s="2"/>
      <c r="Q25" s="2"/>
      <c r="R25" s="2"/>
      <c r="S25" s="2"/>
      <c r="T25" s="2"/>
      <c r="U25" s="2"/>
    </row>
    <row r="26" spans="3:21" ht="12.75">
      <c r="C26" s="13"/>
      <c r="D26" s="17"/>
      <c r="E26" s="18"/>
      <c r="F26" s="17"/>
      <c r="G26" s="18"/>
      <c r="H26" s="19"/>
      <c r="I26" s="19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</row>
    <row r="27" spans="3:21" ht="12.75">
      <c r="C27" s="13" t="s">
        <v>13</v>
      </c>
      <c r="D27" s="17">
        <v>34</v>
      </c>
      <c r="E27" s="18">
        <v>32</v>
      </c>
      <c r="F27" s="17">
        <v>36</v>
      </c>
      <c r="G27" s="18">
        <v>44</v>
      </c>
      <c r="H27" s="19">
        <v>44</v>
      </c>
      <c r="I27" s="19">
        <v>32</v>
      </c>
      <c r="J27" s="18">
        <v>34</v>
      </c>
      <c r="K27" s="18">
        <v>41</v>
      </c>
      <c r="L27" s="18">
        <v>30</v>
      </c>
      <c r="M27" s="18">
        <v>39</v>
      </c>
      <c r="N27" s="18">
        <v>36</v>
      </c>
      <c r="P27" s="2"/>
      <c r="Q27" s="2"/>
      <c r="R27" s="2"/>
      <c r="S27" s="2"/>
      <c r="T27" s="2"/>
      <c r="U27" s="2"/>
    </row>
    <row r="28" spans="3:21" ht="12.75">
      <c r="C28" s="13" t="s">
        <v>14</v>
      </c>
      <c r="D28" s="17">
        <v>31.7</v>
      </c>
      <c r="E28" s="18">
        <v>29</v>
      </c>
      <c r="F28" s="17">
        <v>31</v>
      </c>
      <c r="G28" s="18">
        <v>39</v>
      </c>
      <c r="H28" s="19">
        <v>41</v>
      </c>
      <c r="I28" s="19">
        <v>26</v>
      </c>
      <c r="J28" s="18">
        <v>30</v>
      </c>
      <c r="K28" s="18">
        <v>35</v>
      </c>
      <c r="L28" s="18">
        <v>31</v>
      </c>
      <c r="M28" s="18">
        <v>39</v>
      </c>
      <c r="N28" s="18">
        <v>33</v>
      </c>
      <c r="P28" s="2"/>
      <c r="Q28" s="2"/>
      <c r="R28" s="2"/>
      <c r="S28" s="2"/>
      <c r="T28" s="2"/>
      <c r="U28" s="2"/>
    </row>
    <row r="29" spans="3:21" ht="12.75">
      <c r="C29" s="13"/>
      <c r="D29" s="17"/>
      <c r="E29" s="18"/>
      <c r="F29" s="17"/>
      <c r="G29" s="18"/>
      <c r="H29" s="19"/>
      <c r="I29" s="19"/>
      <c r="J29" s="18"/>
      <c r="K29" s="18"/>
      <c r="L29" s="18"/>
      <c r="M29" s="18"/>
      <c r="N29" s="18"/>
      <c r="P29" s="2"/>
      <c r="Q29" s="2"/>
      <c r="R29" s="2"/>
      <c r="S29" s="2"/>
      <c r="T29" s="2"/>
      <c r="U29" s="2"/>
    </row>
    <row r="30" spans="3:21" ht="13.5" thickBot="1">
      <c r="C30" s="20" t="s">
        <v>12</v>
      </c>
      <c r="D30" s="36">
        <v>66</v>
      </c>
      <c r="E30" s="37">
        <v>72</v>
      </c>
      <c r="F30" s="36">
        <v>67</v>
      </c>
      <c r="G30" s="37">
        <v>78</v>
      </c>
      <c r="H30" s="38">
        <v>80</v>
      </c>
      <c r="I30" s="38">
        <v>80</v>
      </c>
      <c r="J30" s="37">
        <v>79</v>
      </c>
      <c r="K30" s="37">
        <v>79</v>
      </c>
      <c r="L30" s="37">
        <v>77</v>
      </c>
      <c r="M30" s="37">
        <v>78</v>
      </c>
      <c r="N30" s="37">
        <v>85</v>
      </c>
      <c r="P30" s="2"/>
      <c r="Q30" s="2"/>
      <c r="R30" s="2"/>
      <c r="S30" s="2"/>
      <c r="T30" s="2"/>
      <c r="U30" s="2"/>
    </row>
    <row r="31" spans="3:21" ht="12.75">
      <c r="C31" s="2"/>
      <c r="D31" s="2"/>
      <c r="E31" s="2"/>
      <c r="F31" s="2"/>
      <c r="G31" s="2"/>
      <c r="H31" s="2"/>
      <c r="I31" s="2"/>
      <c r="J31" s="2"/>
      <c r="K31" s="2"/>
      <c r="L31" s="25"/>
      <c r="M31" s="25"/>
      <c r="N31" s="2"/>
      <c r="P31" s="2"/>
      <c r="Q31" s="2"/>
      <c r="R31" s="2"/>
      <c r="S31" s="2"/>
      <c r="T31" s="2"/>
      <c r="U31" s="2"/>
    </row>
    <row r="32" spans="3:21" ht="13.5" thickBot="1">
      <c r="C32" s="171" t="s">
        <v>57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2"/>
      <c r="P32" s="2"/>
      <c r="Q32" s="2"/>
      <c r="R32" s="2"/>
      <c r="S32" s="2"/>
      <c r="T32" s="2"/>
      <c r="U32" s="2"/>
    </row>
    <row r="33" spans="3:21" ht="13.5" thickBot="1">
      <c r="C33" s="8"/>
      <c r="D33" s="9" t="s">
        <v>0</v>
      </c>
      <c r="E33" s="10" t="s">
        <v>1</v>
      </c>
      <c r="F33" s="11" t="s">
        <v>2</v>
      </c>
      <c r="G33" s="10" t="s">
        <v>3</v>
      </c>
      <c r="H33" s="12" t="s">
        <v>52</v>
      </c>
      <c r="I33" s="12" t="s">
        <v>63</v>
      </c>
      <c r="J33" s="12" t="s">
        <v>64</v>
      </c>
      <c r="K33" s="12" t="s">
        <v>68</v>
      </c>
      <c r="L33" s="12" t="s">
        <v>71</v>
      </c>
      <c r="M33" s="12" t="s">
        <v>76</v>
      </c>
      <c r="N33" s="12" t="s">
        <v>80</v>
      </c>
      <c r="P33" s="3"/>
      <c r="Q33" s="2"/>
      <c r="R33" s="2"/>
      <c r="S33" s="2"/>
      <c r="T33" s="2"/>
      <c r="U33" s="2"/>
    </row>
    <row r="34" spans="3:21" ht="12.75">
      <c r="C34" s="13" t="s">
        <v>16</v>
      </c>
      <c r="D34" s="39">
        <v>55</v>
      </c>
      <c r="E34" s="40">
        <v>61</v>
      </c>
      <c r="F34" s="39">
        <v>58</v>
      </c>
      <c r="G34" s="40">
        <v>59</v>
      </c>
      <c r="H34" s="41">
        <v>76</v>
      </c>
      <c r="I34" s="41">
        <v>75</v>
      </c>
      <c r="J34" s="42">
        <v>77</v>
      </c>
      <c r="K34" s="42">
        <v>63</v>
      </c>
      <c r="L34" s="42">
        <v>66</v>
      </c>
      <c r="M34" s="42">
        <v>78</v>
      </c>
      <c r="N34" s="42">
        <v>78.5</v>
      </c>
      <c r="P34" s="81"/>
      <c r="Q34" s="2"/>
      <c r="R34" s="2"/>
      <c r="S34" s="2"/>
      <c r="T34" s="2"/>
      <c r="U34" s="2"/>
    </row>
    <row r="35" spans="3:21" ht="12.75">
      <c r="C35" s="13" t="s">
        <v>17</v>
      </c>
      <c r="D35" s="43">
        <v>11</v>
      </c>
      <c r="E35" s="44">
        <v>11</v>
      </c>
      <c r="F35" s="43">
        <v>10</v>
      </c>
      <c r="G35" s="44">
        <v>13</v>
      </c>
      <c r="H35" s="45">
        <v>11</v>
      </c>
      <c r="I35" s="45">
        <v>11.2</v>
      </c>
      <c r="J35" s="44">
        <v>12</v>
      </c>
      <c r="K35" s="44">
        <v>11.5</v>
      </c>
      <c r="L35" s="44">
        <v>11</v>
      </c>
      <c r="M35" s="44">
        <v>11</v>
      </c>
      <c r="N35" s="44">
        <v>11</v>
      </c>
      <c r="P35" s="147"/>
      <c r="Q35" s="2"/>
      <c r="R35" s="2"/>
      <c r="S35" s="2"/>
      <c r="T35" s="2"/>
      <c r="U35" s="2"/>
    </row>
    <row r="36" spans="3:21" ht="12.75">
      <c r="C36" s="13" t="s">
        <v>18</v>
      </c>
      <c r="D36" s="43">
        <v>4</v>
      </c>
      <c r="E36" s="44">
        <v>3.5</v>
      </c>
      <c r="F36" s="43">
        <v>3</v>
      </c>
      <c r="G36" s="44">
        <v>4</v>
      </c>
      <c r="H36" s="45">
        <v>5</v>
      </c>
      <c r="I36" s="45">
        <v>4.8</v>
      </c>
      <c r="J36" s="44">
        <v>4.7</v>
      </c>
      <c r="K36" s="44">
        <v>5</v>
      </c>
      <c r="L36" s="44">
        <v>4.8</v>
      </c>
      <c r="M36" s="44">
        <v>4.1</v>
      </c>
      <c r="N36" s="44">
        <v>4</v>
      </c>
      <c r="P36" s="147"/>
      <c r="Q36" s="2"/>
      <c r="R36" s="2"/>
      <c r="S36" s="2"/>
      <c r="T36" s="2"/>
      <c r="U36" s="2"/>
    </row>
    <row r="37" spans="3:21" ht="13.5" thickBot="1">
      <c r="C37" s="20" t="s">
        <v>19</v>
      </c>
      <c r="D37" s="21">
        <v>75</v>
      </c>
      <c r="E37" s="22">
        <v>80</v>
      </c>
      <c r="F37" s="21">
        <v>75</v>
      </c>
      <c r="G37" s="22">
        <v>81</v>
      </c>
      <c r="H37" s="23">
        <v>96</v>
      </c>
      <c r="I37" s="23">
        <v>94</v>
      </c>
      <c r="J37" s="22">
        <v>100</v>
      </c>
      <c r="K37" s="22">
        <v>87</v>
      </c>
      <c r="L37" s="22">
        <f>+L34+L35+L36*2.48</f>
        <v>88.904</v>
      </c>
      <c r="M37" s="22">
        <f>+M34+M35+M36*2.48</f>
        <v>99.168</v>
      </c>
      <c r="N37" s="22">
        <f>+N34+N35+N36*2.48</f>
        <v>99.42</v>
      </c>
      <c r="P37" s="147"/>
      <c r="Q37" s="2"/>
      <c r="R37" s="2"/>
      <c r="S37" s="2"/>
      <c r="T37" s="2"/>
      <c r="U37" s="2"/>
    </row>
    <row r="38" spans="3:21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3:21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3:21" ht="13.5" thickBot="1">
      <c r="C40" s="167" t="s">
        <v>32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</row>
    <row r="41" spans="3:25" ht="12.75">
      <c r="C41" s="46"/>
      <c r="D41" s="47" t="s">
        <v>0</v>
      </c>
      <c r="E41" s="48" t="s">
        <v>33</v>
      </c>
      <c r="F41" s="49" t="s">
        <v>1</v>
      </c>
      <c r="G41" s="48" t="s">
        <v>33</v>
      </c>
      <c r="H41" s="49" t="s">
        <v>2</v>
      </c>
      <c r="I41" s="48" t="s">
        <v>33</v>
      </c>
      <c r="J41" s="49" t="s">
        <v>3</v>
      </c>
      <c r="K41" s="48" t="s">
        <v>33</v>
      </c>
      <c r="L41" s="49" t="s">
        <v>52</v>
      </c>
      <c r="M41" s="48" t="s">
        <v>33</v>
      </c>
      <c r="N41" s="49" t="s">
        <v>63</v>
      </c>
      <c r="O41" s="48" t="s">
        <v>33</v>
      </c>
      <c r="P41" s="49" t="s">
        <v>65</v>
      </c>
      <c r="Q41" s="48" t="s">
        <v>33</v>
      </c>
      <c r="R41" s="49" t="s">
        <v>69</v>
      </c>
      <c r="S41" s="48" t="s">
        <v>33</v>
      </c>
      <c r="T41" s="49" t="s">
        <v>72</v>
      </c>
      <c r="U41" s="48" t="s">
        <v>33</v>
      </c>
      <c r="V41" s="105" t="s">
        <v>77</v>
      </c>
      <c r="W41" s="106" t="s">
        <v>33</v>
      </c>
      <c r="X41" s="105" t="s">
        <v>80</v>
      </c>
      <c r="Y41" s="106" t="s">
        <v>33</v>
      </c>
    </row>
    <row r="42" spans="3:25" ht="13.5" thickBot="1">
      <c r="C42" s="50"/>
      <c r="D42" s="51"/>
      <c r="E42" s="52" t="s">
        <v>34</v>
      </c>
      <c r="F42" s="53"/>
      <c r="G42" s="54" t="s">
        <v>34</v>
      </c>
      <c r="H42" s="53"/>
      <c r="I42" s="54" t="s">
        <v>34</v>
      </c>
      <c r="J42" s="53"/>
      <c r="K42" s="54" t="s">
        <v>34</v>
      </c>
      <c r="L42" s="53"/>
      <c r="M42" s="54" t="s">
        <v>34</v>
      </c>
      <c r="N42" s="53"/>
      <c r="O42" s="54" t="s">
        <v>34</v>
      </c>
      <c r="P42" s="53"/>
      <c r="Q42" s="54" t="s">
        <v>34</v>
      </c>
      <c r="R42" s="53"/>
      <c r="S42" s="54" t="s">
        <v>34</v>
      </c>
      <c r="T42" s="53"/>
      <c r="U42" s="54" t="s">
        <v>34</v>
      </c>
      <c r="V42" s="107"/>
      <c r="W42" s="108" t="s">
        <v>34</v>
      </c>
      <c r="X42" s="107"/>
      <c r="Y42" s="108" t="s">
        <v>34</v>
      </c>
    </row>
    <row r="43" spans="3:25" ht="12.75">
      <c r="C43" s="55" t="s">
        <v>35</v>
      </c>
      <c r="D43" s="56">
        <v>10.3</v>
      </c>
      <c r="E43" s="57">
        <f aca="true" t="shared" si="0" ref="E43:E51">+D43/$D$51*100</f>
        <v>35.153583617747444</v>
      </c>
      <c r="F43" s="40">
        <v>7.1</v>
      </c>
      <c r="G43" s="57">
        <f aca="true" t="shared" si="1" ref="G43:G51">+F43/$F$51*100</f>
        <v>28.97959183673469</v>
      </c>
      <c r="H43" s="40">
        <v>7.3</v>
      </c>
      <c r="I43" s="57">
        <f aca="true" t="shared" si="2" ref="I43:I51">+H43/$H$51*100</f>
        <v>24.333333333333332</v>
      </c>
      <c r="J43" s="40">
        <v>8.7</v>
      </c>
      <c r="K43" s="57">
        <f aca="true" t="shared" si="3" ref="K43:K51">+J43/$J$51*100</f>
        <v>22.65625</v>
      </c>
      <c r="L43" s="40">
        <v>12.2</v>
      </c>
      <c r="M43" s="57">
        <f aca="true" t="shared" si="4" ref="M43:M51">+L43/$L$51*100</f>
        <v>24.206349206349206</v>
      </c>
      <c r="N43" s="58">
        <v>13.5</v>
      </c>
      <c r="O43" s="59">
        <f aca="true" t="shared" si="5" ref="O43:O51">+N43/$N$51*100</f>
        <v>24.545454545454547</v>
      </c>
      <c r="P43" s="58">
        <v>20</v>
      </c>
      <c r="Q43" s="18">
        <f aca="true" t="shared" si="6" ref="Q43:Q51">+P43/$P$51*100</f>
        <v>29.368575624082226</v>
      </c>
      <c r="R43" s="58">
        <v>21</v>
      </c>
      <c r="S43" s="18">
        <f aca="true" t="shared" si="7" ref="S43:S51">+R43/$R$51*100</f>
        <v>29.91452991452992</v>
      </c>
      <c r="T43" s="58">
        <v>23</v>
      </c>
      <c r="U43" s="18">
        <f>+T43/$T$51*100</f>
        <v>31.08108108108108</v>
      </c>
      <c r="V43" s="109">
        <v>27</v>
      </c>
      <c r="W43" s="110">
        <f>+V43/$V$51*100</f>
        <v>29.67032967032967</v>
      </c>
      <c r="X43" s="109">
        <v>31</v>
      </c>
      <c r="Y43" s="110">
        <f>+X43/$X$51*100</f>
        <v>30.723488602576808</v>
      </c>
    </row>
    <row r="44" spans="3:25" ht="12.75">
      <c r="C44" s="13" t="s">
        <v>36</v>
      </c>
      <c r="D44" s="60">
        <v>1.9</v>
      </c>
      <c r="E44" s="18">
        <f t="shared" si="0"/>
        <v>6.484641638225256</v>
      </c>
      <c r="F44" s="44">
        <v>1.7</v>
      </c>
      <c r="G44" s="18">
        <f t="shared" si="1"/>
        <v>6.938775510204081</v>
      </c>
      <c r="H44" s="44">
        <v>2.4</v>
      </c>
      <c r="I44" s="18">
        <f t="shared" si="2"/>
        <v>8</v>
      </c>
      <c r="J44" s="44">
        <v>2.8</v>
      </c>
      <c r="K44" s="18">
        <f t="shared" si="3"/>
        <v>7.291666666666667</v>
      </c>
      <c r="L44" s="44">
        <v>3.2</v>
      </c>
      <c r="M44" s="18">
        <f t="shared" si="4"/>
        <v>6.349206349206351</v>
      </c>
      <c r="N44" s="61">
        <v>4.5</v>
      </c>
      <c r="O44" s="18">
        <f t="shared" si="5"/>
        <v>8.181818181818182</v>
      </c>
      <c r="P44" s="61">
        <v>5.1</v>
      </c>
      <c r="Q44" s="18">
        <f t="shared" si="6"/>
        <v>7.488986784140968</v>
      </c>
      <c r="R44" s="61">
        <v>4</v>
      </c>
      <c r="S44" s="18">
        <f t="shared" si="7"/>
        <v>5.698005698005699</v>
      </c>
      <c r="T44" s="61">
        <v>5</v>
      </c>
      <c r="U44" s="18">
        <f>+T44/$T$51*100</f>
        <v>6.756756756756757</v>
      </c>
      <c r="V44" s="111">
        <v>6</v>
      </c>
      <c r="W44" s="110">
        <f>+V44/$V$51*100</f>
        <v>6.593406593406594</v>
      </c>
      <c r="X44" s="111">
        <v>6</v>
      </c>
      <c r="Y44" s="110">
        <f>+X44/$X$51*100</f>
        <v>5.946481665014866</v>
      </c>
    </row>
    <row r="45" spans="3:25" ht="12.75">
      <c r="C45" s="13" t="s">
        <v>37</v>
      </c>
      <c r="D45" s="60">
        <v>0.7</v>
      </c>
      <c r="E45" s="18">
        <f t="shared" si="0"/>
        <v>2.3890784982935154</v>
      </c>
      <c r="F45" s="44">
        <v>1.4</v>
      </c>
      <c r="G45" s="18">
        <f t="shared" si="1"/>
        <v>5.714285714285714</v>
      </c>
      <c r="H45" s="44">
        <v>2</v>
      </c>
      <c r="I45" s="18">
        <f t="shared" si="2"/>
        <v>6.666666666666667</v>
      </c>
      <c r="J45" s="44">
        <v>3.4</v>
      </c>
      <c r="K45" s="18">
        <f t="shared" si="3"/>
        <v>8.854166666666668</v>
      </c>
      <c r="L45" s="44">
        <v>5.1</v>
      </c>
      <c r="M45" s="18">
        <f t="shared" si="4"/>
        <v>10.119047619047619</v>
      </c>
      <c r="N45" s="61">
        <v>6.5</v>
      </c>
      <c r="O45" s="18">
        <f t="shared" si="5"/>
        <v>11.818181818181818</v>
      </c>
      <c r="P45" s="61">
        <v>8.8</v>
      </c>
      <c r="Q45" s="18">
        <f t="shared" si="6"/>
        <v>12.922173274596183</v>
      </c>
      <c r="R45" s="61">
        <v>11</v>
      </c>
      <c r="S45" s="18">
        <f t="shared" si="7"/>
        <v>15.669515669515672</v>
      </c>
      <c r="T45" s="61">
        <v>6</v>
      </c>
      <c r="U45" s="18">
        <f aca="true" t="shared" si="8" ref="U45:U51">+T45/$T$51*100</f>
        <v>8.108108108108109</v>
      </c>
      <c r="V45" s="111">
        <v>10</v>
      </c>
      <c r="W45" s="110">
        <f aca="true" t="shared" si="9" ref="W45:W51">+V45/$V$51*100</f>
        <v>10.989010989010989</v>
      </c>
      <c r="X45" s="111">
        <v>12</v>
      </c>
      <c r="Y45" s="110">
        <f aca="true" t="shared" si="10" ref="Y45:Y51">+X45/$X$51*100</f>
        <v>11.892963330029731</v>
      </c>
    </row>
    <row r="46" spans="3:25" ht="12.75">
      <c r="C46" s="13" t="s">
        <v>38</v>
      </c>
      <c r="D46" s="60">
        <v>4.8</v>
      </c>
      <c r="E46" s="18">
        <f t="shared" si="0"/>
        <v>16.38225255972696</v>
      </c>
      <c r="F46" s="44">
        <v>3.9</v>
      </c>
      <c r="G46" s="18">
        <f t="shared" si="1"/>
        <v>15.918367346938775</v>
      </c>
      <c r="H46" s="44">
        <v>4.7</v>
      </c>
      <c r="I46" s="18">
        <f t="shared" si="2"/>
        <v>15.666666666666668</v>
      </c>
      <c r="J46" s="44">
        <v>5.7</v>
      </c>
      <c r="K46" s="18">
        <f t="shared" si="3"/>
        <v>14.84375</v>
      </c>
      <c r="L46" s="44">
        <v>8.9</v>
      </c>
      <c r="M46" s="18">
        <f t="shared" si="4"/>
        <v>17.658730158730158</v>
      </c>
      <c r="N46" s="61">
        <v>9.5</v>
      </c>
      <c r="O46" s="18">
        <f t="shared" si="5"/>
        <v>17.272727272727273</v>
      </c>
      <c r="P46" s="61">
        <v>11</v>
      </c>
      <c r="Q46" s="18">
        <f t="shared" si="6"/>
        <v>16.152716593245227</v>
      </c>
      <c r="R46" s="61">
        <v>11</v>
      </c>
      <c r="S46" s="18">
        <f t="shared" si="7"/>
        <v>15.669515669515672</v>
      </c>
      <c r="T46" s="61">
        <v>11.5</v>
      </c>
      <c r="U46" s="18">
        <f t="shared" si="8"/>
        <v>15.54054054054054</v>
      </c>
      <c r="V46" s="111">
        <v>13</v>
      </c>
      <c r="W46" s="110">
        <f t="shared" si="9"/>
        <v>14.285714285714285</v>
      </c>
      <c r="X46" s="111">
        <v>13.5</v>
      </c>
      <c r="Y46" s="110">
        <f t="shared" si="10"/>
        <v>13.37958374628345</v>
      </c>
    </row>
    <row r="47" spans="3:25" ht="12.75">
      <c r="C47" s="13" t="s">
        <v>39</v>
      </c>
      <c r="D47" s="60">
        <v>3.8</v>
      </c>
      <c r="E47" s="18">
        <f t="shared" si="0"/>
        <v>12.969283276450511</v>
      </c>
      <c r="F47" s="44">
        <v>3.5</v>
      </c>
      <c r="G47" s="18">
        <f t="shared" si="1"/>
        <v>14.285714285714285</v>
      </c>
      <c r="H47" s="44">
        <v>4.2</v>
      </c>
      <c r="I47" s="18">
        <f t="shared" si="2"/>
        <v>14.000000000000002</v>
      </c>
      <c r="J47" s="44">
        <v>5.2</v>
      </c>
      <c r="K47" s="18">
        <f t="shared" si="3"/>
        <v>13.541666666666668</v>
      </c>
      <c r="L47" s="44">
        <v>4.5</v>
      </c>
      <c r="M47" s="18">
        <f t="shared" si="4"/>
        <v>8.928571428571429</v>
      </c>
      <c r="N47" s="61">
        <v>5</v>
      </c>
      <c r="O47" s="18">
        <f t="shared" si="5"/>
        <v>9.090909090909092</v>
      </c>
      <c r="P47" s="61">
        <v>5.6</v>
      </c>
      <c r="Q47" s="18">
        <f t="shared" si="6"/>
        <v>8.223201174743023</v>
      </c>
      <c r="R47" s="61">
        <v>5.9</v>
      </c>
      <c r="S47" s="18">
        <f t="shared" si="7"/>
        <v>8.404558404558408</v>
      </c>
      <c r="T47" s="61">
        <v>6.5</v>
      </c>
      <c r="U47" s="18">
        <f t="shared" si="8"/>
        <v>8.783783783783784</v>
      </c>
      <c r="V47" s="111">
        <v>7</v>
      </c>
      <c r="W47" s="110">
        <f t="shared" si="9"/>
        <v>7.6923076923076925</v>
      </c>
      <c r="X47" s="111">
        <v>8.2</v>
      </c>
      <c r="Y47" s="110">
        <f t="shared" si="10"/>
        <v>8.126858275520316</v>
      </c>
    </row>
    <row r="48" spans="3:25" ht="12.75">
      <c r="C48" s="13" t="s">
        <v>40</v>
      </c>
      <c r="D48" s="60">
        <v>3.3</v>
      </c>
      <c r="E48" s="18">
        <f t="shared" si="0"/>
        <v>11.262798634812286</v>
      </c>
      <c r="F48" s="44">
        <v>2.7</v>
      </c>
      <c r="G48" s="18">
        <f t="shared" si="1"/>
        <v>11.020408163265307</v>
      </c>
      <c r="H48" s="44">
        <v>3.8</v>
      </c>
      <c r="I48" s="18">
        <f t="shared" si="2"/>
        <v>12.666666666666664</v>
      </c>
      <c r="J48" s="44">
        <v>5</v>
      </c>
      <c r="K48" s="18">
        <f t="shared" si="3"/>
        <v>13.020833333333334</v>
      </c>
      <c r="L48" s="44">
        <v>6.8</v>
      </c>
      <c r="M48" s="18">
        <f t="shared" si="4"/>
        <v>13.492063492063492</v>
      </c>
      <c r="N48" s="61">
        <v>7.5</v>
      </c>
      <c r="O48" s="18">
        <f t="shared" si="5"/>
        <v>13.636363636363635</v>
      </c>
      <c r="P48" s="61">
        <v>8.6</v>
      </c>
      <c r="Q48" s="18">
        <f t="shared" si="6"/>
        <v>12.628487518355358</v>
      </c>
      <c r="R48" s="61">
        <v>7</v>
      </c>
      <c r="S48" s="18">
        <f t="shared" si="7"/>
        <v>9.971509971509974</v>
      </c>
      <c r="T48" s="61">
        <v>9</v>
      </c>
      <c r="U48" s="18">
        <f t="shared" si="8"/>
        <v>12.162162162162163</v>
      </c>
      <c r="V48" s="111">
        <v>11</v>
      </c>
      <c r="W48" s="110">
        <f t="shared" si="9"/>
        <v>12.087912087912088</v>
      </c>
      <c r="X48" s="111">
        <v>12.2</v>
      </c>
      <c r="Y48" s="110">
        <f t="shared" si="10"/>
        <v>12.091179385530227</v>
      </c>
    </row>
    <row r="49" spans="3:25" ht="12.75">
      <c r="C49" s="13" t="s">
        <v>41</v>
      </c>
      <c r="D49" s="60">
        <v>2.4</v>
      </c>
      <c r="E49" s="18">
        <f t="shared" si="0"/>
        <v>8.19112627986348</v>
      </c>
      <c r="F49" s="44">
        <v>1.7</v>
      </c>
      <c r="G49" s="18">
        <f t="shared" si="1"/>
        <v>6.938775510204081</v>
      </c>
      <c r="H49" s="44">
        <v>2.1</v>
      </c>
      <c r="I49" s="18">
        <f t="shared" si="2"/>
        <v>7.000000000000001</v>
      </c>
      <c r="J49" s="44">
        <v>3.3</v>
      </c>
      <c r="K49" s="18">
        <f t="shared" si="3"/>
        <v>8.59375</v>
      </c>
      <c r="L49" s="44">
        <v>3.4</v>
      </c>
      <c r="M49" s="18">
        <f t="shared" si="4"/>
        <v>6.746031746031746</v>
      </c>
      <c r="N49" s="61">
        <v>3.5</v>
      </c>
      <c r="O49" s="18">
        <f t="shared" si="5"/>
        <v>6.363636363636363</v>
      </c>
      <c r="P49" s="61">
        <v>4.4</v>
      </c>
      <c r="Q49" s="18">
        <f t="shared" si="6"/>
        <v>6.4610866372980915</v>
      </c>
      <c r="R49" s="61">
        <v>4.7</v>
      </c>
      <c r="S49" s="18">
        <f t="shared" si="7"/>
        <v>6.6951566951566965</v>
      </c>
      <c r="T49" s="61">
        <v>6</v>
      </c>
      <c r="U49" s="18">
        <f t="shared" si="8"/>
        <v>8.108108108108109</v>
      </c>
      <c r="V49" s="111">
        <v>7</v>
      </c>
      <c r="W49" s="110">
        <f t="shared" si="9"/>
        <v>7.6923076923076925</v>
      </c>
      <c r="X49" s="111">
        <v>8</v>
      </c>
      <c r="Y49" s="110">
        <f t="shared" si="10"/>
        <v>7.928642220019821</v>
      </c>
    </row>
    <row r="50" spans="3:25" ht="12.75">
      <c r="C50" s="13" t="s">
        <v>42</v>
      </c>
      <c r="D50" s="60">
        <v>2</v>
      </c>
      <c r="E50" s="18">
        <f t="shared" si="0"/>
        <v>6.825938566552901</v>
      </c>
      <c r="F50" s="44">
        <v>2.5</v>
      </c>
      <c r="G50" s="18">
        <f t="shared" si="1"/>
        <v>10.204081632653061</v>
      </c>
      <c r="H50" s="44">
        <v>3.4</v>
      </c>
      <c r="I50" s="18">
        <f t="shared" si="2"/>
        <v>11.333333333333332</v>
      </c>
      <c r="J50" s="44">
        <v>4.2</v>
      </c>
      <c r="K50" s="18">
        <f t="shared" si="3"/>
        <v>10.937500000000002</v>
      </c>
      <c r="L50" s="44">
        <v>6.2</v>
      </c>
      <c r="M50" s="18">
        <f t="shared" si="4"/>
        <v>12.301587301587302</v>
      </c>
      <c r="N50" s="61">
        <v>5</v>
      </c>
      <c r="O50" s="18">
        <f t="shared" si="5"/>
        <v>9.090909090909092</v>
      </c>
      <c r="P50" s="61">
        <v>4.6</v>
      </c>
      <c r="Q50" s="18">
        <f t="shared" si="6"/>
        <v>6.754772393538912</v>
      </c>
      <c r="R50" s="61">
        <f>5+0.6</f>
        <v>5.6</v>
      </c>
      <c r="S50" s="18">
        <f t="shared" si="7"/>
        <v>7.9772079772079785</v>
      </c>
      <c r="T50" s="61">
        <v>7</v>
      </c>
      <c r="U50" s="18">
        <f t="shared" si="8"/>
        <v>9.45945945945946</v>
      </c>
      <c r="V50" s="111">
        <v>10</v>
      </c>
      <c r="W50" s="110">
        <f t="shared" si="9"/>
        <v>10.989010989010989</v>
      </c>
      <c r="X50" s="111">
        <v>10</v>
      </c>
      <c r="Y50" s="110">
        <f t="shared" si="10"/>
        <v>9.910802775024777</v>
      </c>
    </row>
    <row r="51" spans="3:25" ht="12.75">
      <c r="C51" s="13" t="s">
        <v>51</v>
      </c>
      <c r="D51" s="62">
        <v>29.3</v>
      </c>
      <c r="E51" s="18">
        <f t="shared" si="0"/>
        <v>100</v>
      </c>
      <c r="F51" s="63">
        <v>24.5</v>
      </c>
      <c r="G51" s="18">
        <f t="shared" si="1"/>
        <v>100</v>
      </c>
      <c r="H51" s="63">
        <v>30</v>
      </c>
      <c r="I51" s="18">
        <f t="shared" si="2"/>
        <v>100</v>
      </c>
      <c r="J51" s="63">
        <v>38.4</v>
      </c>
      <c r="K51" s="18">
        <f t="shared" si="3"/>
        <v>100</v>
      </c>
      <c r="L51" s="63">
        <v>50.4</v>
      </c>
      <c r="M51" s="18">
        <f t="shared" si="4"/>
        <v>100</v>
      </c>
      <c r="N51" s="64">
        <f>SUM(N43:N50)</f>
        <v>55</v>
      </c>
      <c r="O51" s="18">
        <f t="shared" si="5"/>
        <v>100</v>
      </c>
      <c r="P51" s="64">
        <f>SUM(P43:P50)</f>
        <v>68.10000000000001</v>
      </c>
      <c r="Q51" s="18">
        <f t="shared" si="6"/>
        <v>100</v>
      </c>
      <c r="R51" s="134">
        <f>SUM(R43:R50)</f>
        <v>70.19999999999999</v>
      </c>
      <c r="S51" s="18">
        <f t="shared" si="7"/>
        <v>100</v>
      </c>
      <c r="T51" s="134">
        <f>SUM(T43:T50)</f>
        <v>74</v>
      </c>
      <c r="U51" s="18">
        <f t="shared" si="8"/>
        <v>100</v>
      </c>
      <c r="V51" s="135">
        <f>SUM(V43:V50)</f>
        <v>91</v>
      </c>
      <c r="W51" s="110">
        <f t="shared" si="9"/>
        <v>100</v>
      </c>
      <c r="X51" s="135">
        <f>SUM(X43:X50)</f>
        <v>100.9</v>
      </c>
      <c r="Y51" s="110">
        <f t="shared" si="10"/>
        <v>100</v>
      </c>
    </row>
    <row r="52" spans="3:25" ht="13.5" thickBot="1">
      <c r="C52" s="65"/>
      <c r="D52" s="66"/>
      <c r="E52" s="67"/>
      <c r="F52" s="68"/>
      <c r="G52" s="67"/>
      <c r="H52" s="68"/>
      <c r="I52" s="67"/>
      <c r="J52" s="68"/>
      <c r="K52" s="67"/>
      <c r="L52" s="68"/>
      <c r="M52" s="67"/>
      <c r="N52" s="69"/>
      <c r="O52" s="70"/>
      <c r="P52" s="69"/>
      <c r="Q52" s="70"/>
      <c r="R52" s="69"/>
      <c r="S52" s="70"/>
      <c r="T52" s="69"/>
      <c r="U52" s="70"/>
      <c r="V52" s="112"/>
      <c r="W52" s="113"/>
      <c r="X52" s="112"/>
      <c r="Y52" s="113"/>
    </row>
    <row r="53" spans="3:25" ht="12.75">
      <c r="C53" s="55" t="s">
        <v>43</v>
      </c>
      <c r="D53" s="56">
        <v>4.3</v>
      </c>
      <c r="E53" s="8"/>
      <c r="F53" s="42">
        <v>5.6</v>
      </c>
      <c r="G53" s="8"/>
      <c r="H53" s="42">
        <v>5.6</v>
      </c>
      <c r="I53" s="8"/>
      <c r="J53" s="42">
        <v>6.9</v>
      </c>
      <c r="K53" s="8"/>
      <c r="L53" s="42">
        <v>7</v>
      </c>
      <c r="M53" s="8"/>
      <c r="N53" s="42">
        <v>11</v>
      </c>
      <c r="O53" s="8"/>
      <c r="P53" s="42">
        <v>16</v>
      </c>
      <c r="Q53" s="8"/>
      <c r="R53" s="42">
        <v>17</v>
      </c>
      <c r="S53" s="8"/>
      <c r="T53" s="42">
        <v>17</v>
      </c>
      <c r="U53" s="8"/>
      <c r="V53" s="114">
        <v>24</v>
      </c>
      <c r="W53" s="115"/>
      <c r="X53" s="114">
        <v>18</v>
      </c>
      <c r="Y53" s="115"/>
    </row>
    <row r="54" spans="3:25" ht="13.5" thickBot="1">
      <c r="C54" s="20" t="s">
        <v>44</v>
      </c>
      <c r="D54" s="71">
        <v>1.3</v>
      </c>
      <c r="E54" s="70"/>
      <c r="F54" s="22">
        <v>1.4</v>
      </c>
      <c r="G54" s="70"/>
      <c r="H54" s="22">
        <v>2.4</v>
      </c>
      <c r="I54" s="70"/>
      <c r="J54" s="22">
        <v>2.1</v>
      </c>
      <c r="K54" s="70"/>
      <c r="L54" s="22">
        <v>0.8</v>
      </c>
      <c r="M54" s="70"/>
      <c r="N54" s="22">
        <v>0.6</v>
      </c>
      <c r="O54" s="70"/>
      <c r="P54" s="22">
        <v>0.9</v>
      </c>
      <c r="Q54" s="70"/>
      <c r="R54" s="22">
        <v>0.8</v>
      </c>
      <c r="S54" s="70"/>
      <c r="T54" s="22">
        <v>1</v>
      </c>
      <c r="U54" s="70"/>
      <c r="V54" s="116">
        <v>0.8</v>
      </c>
      <c r="W54" s="113"/>
      <c r="X54" s="116">
        <v>0.3</v>
      </c>
      <c r="Y54" s="113"/>
    </row>
    <row r="55" spans="3:25" ht="13.5" thickBot="1">
      <c r="C55" s="72"/>
      <c r="D55" s="73"/>
      <c r="E55" s="50"/>
      <c r="F55" s="73"/>
      <c r="G55" s="50"/>
      <c r="H55" s="73"/>
      <c r="I55" s="50"/>
      <c r="J55" s="73"/>
      <c r="K55" s="50"/>
      <c r="L55" s="73"/>
      <c r="M55" s="50"/>
      <c r="N55" s="73"/>
      <c r="O55" s="50"/>
      <c r="P55" s="73"/>
      <c r="Q55" s="50"/>
      <c r="R55" s="73"/>
      <c r="S55" s="50"/>
      <c r="T55" s="73"/>
      <c r="U55" s="50"/>
      <c r="V55" s="117"/>
      <c r="W55" s="118"/>
      <c r="X55" s="117"/>
      <c r="Y55" s="118"/>
    </row>
    <row r="56" spans="3:25" ht="13.5" thickBot="1">
      <c r="C56" s="9" t="s">
        <v>45</v>
      </c>
      <c r="D56" s="74">
        <v>35</v>
      </c>
      <c r="E56" s="75"/>
      <c r="F56" s="74">
        <v>31.5</v>
      </c>
      <c r="G56" s="75"/>
      <c r="H56" s="74">
        <v>38</v>
      </c>
      <c r="I56" s="75"/>
      <c r="J56" s="74">
        <v>47.4</v>
      </c>
      <c r="K56" s="75"/>
      <c r="L56" s="74">
        <v>58.3</v>
      </c>
      <c r="M56" s="75"/>
      <c r="N56" s="74">
        <f>+N51+N53+N54</f>
        <v>66.6</v>
      </c>
      <c r="O56" s="75"/>
      <c r="P56" s="74">
        <f>+P51+P53+P54</f>
        <v>85.00000000000001</v>
      </c>
      <c r="Q56" s="75"/>
      <c r="R56" s="74">
        <f>+R51+R53+R54</f>
        <v>87.99999999999999</v>
      </c>
      <c r="S56" s="75"/>
      <c r="T56" s="74">
        <f>+T51+T53+T54</f>
        <v>92</v>
      </c>
      <c r="U56" s="75"/>
      <c r="V56" s="119">
        <f>+V51+V53+V54</f>
        <v>115.8</v>
      </c>
      <c r="W56" s="120"/>
      <c r="X56" s="119">
        <f>+X51+X53+X54</f>
        <v>119.2</v>
      </c>
      <c r="Y56" s="120"/>
    </row>
    <row r="57" spans="3:21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3:21" ht="13.5" thickBot="1">
      <c r="C58" s="171" t="s">
        <v>48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2"/>
      <c r="U58" s="2"/>
    </row>
    <row r="59" spans="3:25" ht="12.75">
      <c r="C59" s="46"/>
      <c r="D59" s="49" t="s">
        <v>0</v>
      </c>
      <c r="E59" s="49"/>
      <c r="F59" s="49" t="s">
        <v>1</v>
      </c>
      <c r="G59" s="49" t="s">
        <v>58</v>
      </c>
      <c r="H59" s="49" t="s">
        <v>2</v>
      </c>
      <c r="I59" s="49" t="s">
        <v>58</v>
      </c>
      <c r="J59" s="49" t="s">
        <v>3</v>
      </c>
      <c r="K59" s="49" t="s">
        <v>58</v>
      </c>
      <c r="L59" s="49" t="s">
        <v>52</v>
      </c>
      <c r="M59" s="49" t="s">
        <v>58</v>
      </c>
      <c r="N59" s="49" t="s">
        <v>63</v>
      </c>
      <c r="O59" s="49" t="s">
        <v>58</v>
      </c>
      <c r="P59" s="49" t="s">
        <v>64</v>
      </c>
      <c r="Q59" s="49" t="s">
        <v>58</v>
      </c>
      <c r="R59" s="49" t="s">
        <v>68</v>
      </c>
      <c r="S59" s="49" t="s">
        <v>58</v>
      </c>
      <c r="T59" s="49" t="s">
        <v>71</v>
      </c>
      <c r="U59" s="49" t="s">
        <v>58</v>
      </c>
      <c r="V59" s="105" t="s">
        <v>76</v>
      </c>
      <c r="W59" s="105" t="s">
        <v>58</v>
      </c>
      <c r="X59" s="105" t="s">
        <v>81</v>
      </c>
      <c r="Y59" s="105" t="s">
        <v>58</v>
      </c>
    </row>
    <row r="60" spans="3:25" ht="13.5" thickBot="1">
      <c r="C60" s="50"/>
      <c r="D60" s="65" t="s">
        <v>49</v>
      </c>
      <c r="E60" s="53"/>
      <c r="F60" s="65" t="s">
        <v>49</v>
      </c>
      <c r="G60" s="53" t="s">
        <v>59</v>
      </c>
      <c r="H60" s="65" t="s">
        <v>49</v>
      </c>
      <c r="I60" s="53" t="s">
        <v>59</v>
      </c>
      <c r="J60" s="65" t="s">
        <v>49</v>
      </c>
      <c r="K60" s="53" t="s">
        <v>59</v>
      </c>
      <c r="L60" s="65" t="s">
        <v>49</v>
      </c>
      <c r="M60" s="53" t="s">
        <v>59</v>
      </c>
      <c r="N60" s="65" t="s">
        <v>49</v>
      </c>
      <c r="O60" s="53" t="s">
        <v>59</v>
      </c>
      <c r="P60" s="65" t="s">
        <v>49</v>
      </c>
      <c r="Q60" s="53" t="s">
        <v>59</v>
      </c>
      <c r="R60" s="65" t="s">
        <v>49</v>
      </c>
      <c r="S60" s="53" t="s">
        <v>59</v>
      </c>
      <c r="T60" s="65" t="s">
        <v>49</v>
      </c>
      <c r="U60" s="53" t="s">
        <v>59</v>
      </c>
      <c r="V60" s="121" t="s">
        <v>49</v>
      </c>
      <c r="W60" s="107" t="s">
        <v>59</v>
      </c>
      <c r="X60" s="121" t="s">
        <v>49</v>
      </c>
      <c r="Y60" s="107" t="s">
        <v>59</v>
      </c>
    </row>
    <row r="61" spans="3:25" ht="12.75">
      <c r="C61" s="55" t="s">
        <v>35</v>
      </c>
      <c r="D61" s="56">
        <f>+D43</f>
        <v>10.3</v>
      </c>
      <c r="E61" s="8"/>
      <c r="F61" s="76">
        <f>+F43</f>
        <v>7.1</v>
      </c>
      <c r="G61" s="57">
        <f aca="true" t="shared" si="11" ref="G61:G69">+(((F61-D61)/D61))*100</f>
        <v>-31.06796116504855</v>
      </c>
      <c r="H61" s="76">
        <f aca="true" t="shared" si="12" ref="H61:H69">+H43</f>
        <v>7.3</v>
      </c>
      <c r="I61" s="57">
        <f aca="true" t="shared" si="13" ref="I61:I69">+(((H61-F61)/F61))*100</f>
        <v>2.8169014084507067</v>
      </c>
      <c r="J61" s="76">
        <f aca="true" t="shared" si="14" ref="J61:L69">+J43</f>
        <v>8.7</v>
      </c>
      <c r="K61" s="57">
        <f>+(((J61-H61)/H61))*100</f>
        <v>19.178082191780817</v>
      </c>
      <c r="L61" s="76">
        <f t="shared" si="14"/>
        <v>12.2</v>
      </c>
      <c r="M61" s="57">
        <f>+(((L61-J61)/J61))*100</f>
        <v>40.229885057471265</v>
      </c>
      <c r="N61" s="76">
        <f aca="true" t="shared" si="15" ref="N61:P69">+N43</f>
        <v>13.5</v>
      </c>
      <c r="O61" s="57">
        <f>+(((N61-L61)/L61))*100</f>
        <v>10.655737704918039</v>
      </c>
      <c r="P61" s="76">
        <f t="shared" si="15"/>
        <v>20</v>
      </c>
      <c r="Q61" s="57">
        <f>+(((P61-N61)/N61))*100</f>
        <v>48.148148148148145</v>
      </c>
      <c r="R61" s="76">
        <f aca="true" t="shared" si="16" ref="R61:T69">+R43</f>
        <v>21</v>
      </c>
      <c r="S61" s="57">
        <f>+(((R61-P61)/P61))*100</f>
        <v>5</v>
      </c>
      <c r="T61" s="76">
        <f>+T43</f>
        <v>23</v>
      </c>
      <c r="U61" s="57">
        <f>+(((T61-R61)/R61))*100</f>
        <v>9.523809523809524</v>
      </c>
      <c r="V61" s="122">
        <f aca="true" t="shared" si="17" ref="V61:X69">+V43</f>
        <v>27</v>
      </c>
      <c r="W61" s="123">
        <f>+(((V61-T61)/T61))*100</f>
        <v>17.391304347826086</v>
      </c>
      <c r="X61" s="122">
        <f t="shared" si="17"/>
        <v>31</v>
      </c>
      <c r="Y61" s="123">
        <f>+(((X61-V61)/V61))*100</f>
        <v>14.814814814814813</v>
      </c>
    </row>
    <row r="62" spans="3:25" ht="12.75">
      <c r="C62" s="13" t="s">
        <v>36</v>
      </c>
      <c r="D62" s="60">
        <f>+D44</f>
        <v>1.9</v>
      </c>
      <c r="E62" s="34"/>
      <c r="F62" s="43">
        <f>+F44</f>
        <v>1.7</v>
      </c>
      <c r="G62" s="18">
        <f t="shared" si="11"/>
        <v>-10.526315789473681</v>
      </c>
      <c r="H62" s="43">
        <f t="shared" si="12"/>
        <v>2.4</v>
      </c>
      <c r="I62" s="18">
        <f t="shared" si="13"/>
        <v>41.17647058823529</v>
      </c>
      <c r="J62" s="43">
        <f t="shared" si="14"/>
        <v>2.8</v>
      </c>
      <c r="K62" s="18">
        <f aca="true" t="shared" si="18" ref="K62:K74">+(((J62-H62)/H62))*100</f>
        <v>16.666666666666664</v>
      </c>
      <c r="L62" s="43">
        <f t="shared" si="14"/>
        <v>3.2</v>
      </c>
      <c r="M62" s="18">
        <f aca="true" t="shared" si="19" ref="M62:M69">+(((L62-J62)/J62))*100</f>
        <v>14.285714285714299</v>
      </c>
      <c r="N62" s="43">
        <f t="shared" si="15"/>
        <v>4.5</v>
      </c>
      <c r="O62" s="18">
        <f>+(((N62-L62)/L62))*100</f>
        <v>40.62499999999999</v>
      </c>
      <c r="P62" s="43">
        <f t="shared" si="15"/>
        <v>5.1</v>
      </c>
      <c r="Q62" s="18">
        <f>+(((P62-N62)/N62))*100</f>
        <v>13.333333333333325</v>
      </c>
      <c r="R62" s="43">
        <f t="shared" si="16"/>
        <v>4</v>
      </c>
      <c r="S62" s="18">
        <f>+(((R62-P62)/P62))*100</f>
        <v>-21.568627450980387</v>
      </c>
      <c r="T62" s="43">
        <f>+T44</f>
        <v>5</v>
      </c>
      <c r="U62" s="18">
        <f>+(((T62-R62)/R62))*100</f>
        <v>25</v>
      </c>
      <c r="V62" s="124">
        <f t="shared" si="17"/>
        <v>6</v>
      </c>
      <c r="W62" s="110">
        <f>+(((V62-T62)/T62))*100</f>
        <v>20</v>
      </c>
      <c r="X62" s="124">
        <f t="shared" si="17"/>
        <v>6</v>
      </c>
      <c r="Y62" s="110">
        <f>+(((X62-V62)/V62))*100</f>
        <v>0</v>
      </c>
    </row>
    <row r="63" spans="3:25" ht="12.75">
      <c r="C63" s="13" t="s">
        <v>37</v>
      </c>
      <c r="D63" s="60">
        <f aca="true" t="shared" si="20" ref="D63:F69">+D45</f>
        <v>0.7</v>
      </c>
      <c r="E63" s="34"/>
      <c r="F63" s="43">
        <f t="shared" si="20"/>
        <v>1.4</v>
      </c>
      <c r="G63" s="18">
        <f t="shared" si="11"/>
        <v>100</v>
      </c>
      <c r="H63" s="43">
        <f t="shared" si="12"/>
        <v>2</v>
      </c>
      <c r="I63" s="18">
        <f t="shared" si="13"/>
        <v>42.85714285714287</v>
      </c>
      <c r="J63" s="43">
        <f t="shared" si="14"/>
        <v>3.4</v>
      </c>
      <c r="K63" s="18">
        <f t="shared" si="18"/>
        <v>70</v>
      </c>
      <c r="L63" s="43">
        <f t="shared" si="14"/>
        <v>5.1</v>
      </c>
      <c r="M63" s="18">
        <f t="shared" si="19"/>
        <v>49.99999999999999</v>
      </c>
      <c r="N63" s="43">
        <f t="shared" si="15"/>
        <v>6.5</v>
      </c>
      <c r="O63" s="18">
        <f aca="true" t="shared" si="21" ref="O63:O69">+(((N63-L63)/L63))*100</f>
        <v>27.450980392156872</v>
      </c>
      <c r="P63" s="43">
        <f t="shared" si="15"/>
        <v>8.8</v>
      </c>
      <c r="Q63" s="18">
        <f aca="true" t="shared" si="22" ref="Q63:Q69">+(((P63-N63)/N63))*100</f>
        <v>35.3846153846154</v>
      </c>
      <c r="R63" s="43">
        <f t="shared" si="16"/>
        <v>11</v>
      </c>
      <c r="S63" s="18">
        <f aca="true" t="shared" si="23" ref="S63:S69">+(((R63-P63)/P63))*100</f>
        <v>24.99999999999999</v>
      </c>
      <c r="T63" s="43">
        <f>+T45</f>
        <v>6</v>
      </c>
      <c r="U63" s="18">
        <f aca="true" t="shared" si="24" ref="U63:U69">+(((T63-R63)/R63))*100</f>
        <v>-45.45454545454545</v>
      </c>
      <c r="V63" s="124">
        <f t="shared" si="17"/>
        <v>10</v>
      </c>
      <c r="W63" s="110">
        <f aca="true" t="shared" si="25" ref="W63:W69">+(((V63-T63)/T63))*100</f>
        <v>66.66666666666666</v>
      </c>
      <c r="X63" s="124">
        <f t="shared" si="17"/>
        <v>12</v>
      </c>
      <c r="Y63" s="110">
        <f aca="true" t="shared" si="26" ref="Y63:Y69">+(((X63-V63)/V63))*100</f>
        <v>20</v>
      </c>
    </row>
    <row r="64" spans="3:25" ht="12.75">
      <c r="C64" s="13" t="s">
        <v>38</v>
      </c>
      <c r="D64" s="60">
        <f t="shared" si="20"/>
        <v>4.8</v>
      </c>
      <c r="E64" s="34"/>
      <c r="F64" s="43">
        <f t="shared" si="20"/>
        <v>3.9</v>
      </c>
      <c r="G64" s="18">
        <f t="shared" si="11"/>
        <v>-18.75</v>
      </c>
      <c r="H64" s="43">
        <f t="shared" si="12"/>
        <v>4.7</v>
      </c>
      <c r="I64" s="18">
        <f t="shared" si="13"/>
        <v>20.51282051282052</v>
      </c>
      <c r="J64" s="43">
        <f t="shared" si="14"/>
        <v>5.7</v>
      </c>
      <c r="K64" s="18">
        <f t="shared" si="18"/>
        <v>21.27659574468085</v>
      </c>
      <c r="L64" s="43">
        <f t="shared" si="14"/>
        <v>8.9</v>
      </c>
      <c r="M64" s="18">
        <f t="shared" si="19"/>
        <v>56.14035087719298</v>
      </c>
      <c r="N64" s="43">
        <f t="shared" si="15"/>
        <v>9.5</v>
      </c>
      <c r="O64" s="18">
        <f t="shared" si="21"/>
        <v>6.741573033707861</v>
      </c>
      <c r="P64" s="43">
        <f t="shared" si="15"/>
        <v>11</v>
      </c>
      <c r="Q64" s="18">
        <f t="shared" si="22"/>
        <v>15.789473684210526</v>
      </c>
      <c r="R64" s="43">
        <f t="shared" si="16"/>
        <v>11</v>
      </c>
      <c r="S64" s="18">
        <f t="shared" si="23"/>
        <v>0</v>
      </c>
      <c r="T64" s="43">
        <f t="shared" si="16"/>
        <v>11.5</v>
      </c>
      <c r="U64" s="18">
        <f t="shared" si="24"/>
        <v>4.545454545454546</v>
      </c>
      <c r="V64" s="124">
        <f t="shared" si="17"/>
        <v>13</v>
      </c>
      <c r="W64" s="110">
        <f t="shared" si="25"/>
        <v>13.043478260869565</v>
      </c>
      <c r="X64" s="124">
        <f t="shared" si="17"/>
        <v>13.5</v>
      </c>
      <c r="Y64" s="110">
        <f t="shared" si="26"/>
        <v>3.8461538461538463</v>
      </c>
    </row>
    <row r="65" spans="3:25" ht="12.75">
      <c r="C65" s="13" t="s">
        <v>39</v>
      </c>
      <c r="D65" s="60">
        <f t="shared" si="20"/>
        <v>3.8</v>
      </c>
      <c r="E65" s="34"/>
      <c r="F65" s="43">
        <f t="shared" si="20"/>
        <v>3.5</v>
      </c>
      <c r="G65" s="18">
        <f t="shared" si="11"/>
        <v>-7.894736842105258</v>
      </c>
      <c r="H65" s="43">
        <f t="shared" si="12"/>
        <v>4.2</v>
      </c>
      <c r="I65" s="18">
        <f t="shared" si="13"/>
        <v>20.000000000000004</v>
      </c>
      <c r="J65" s="43">
        <f t="shared" si="14"/>
        <v>5.2</v>
      </c>
      <c r="K65" s="18">
        <f t="shared" si="18"/>
        <v>23.809523809523807</v>
      </c>
      <c r="L65" s="43">
        <f t="shared" si="14"/>
        <v>4.5</v>
      </c>
      <c r="M65" s="18">
        <f t="shared" si="19"/>
        <v>-13.461538461538463</v>
      </c>
      <c r="N65" s="43">
        <f t="shared" si="15"/>
        <v>5</v>
      </c>
      <c r="O65" s="18">
        <f t="shared" si="21"/>
        <v>11.11111111111111</v>
      </c>
      <c r="P65" s="43">
        <f t="shared" si="15"/>
        <v>5.6</v>
      </c>
      <c r="Q65" s="18">
        <f t="shared" si="22"/>
        <v>11.999999999999993</v>
      </c>
      <c r="R65" s="43">
        <f t="shared" si="16"/>
        <v>5.9</v>
      </c>
      <c r="S65" s="18">
        <f t="shared" si="23"/>
        <v>5.35714285714287</v>
      </c>
      <c r="T65" s="43">
        <f t="shared" si="16"/>
        <v>6.5</v>
      </c>
      <c r="U65" s="18">
        <f t="shared" si="24"/>
        <v>10.169491525423723</v>
      </c>
      <c r="V65" s="124">
        <f t="shared" si="17"/>
        <v>7</v>
      </c>
      <c r="W65" s="110">
        <f t="shared" si="25"/>
        <v>7.6923076923076925</v>
      </c>
      <c r="X65" s="124">
        <f t="shared" si="17"/>
        <v>8.2</v>
      </c>
      <c r="Y65" s="110">
        <f t="shared" si="26"/>
        <v>17.14285714285713</v>
      </c>
    </row>
    <row r="66" spans="3:25" ht="12.75">
      <c r="C66" s="13" t="s">
        <v>40</v>
      </c>
      <c r="D66" s="60">
        <f t="shared" si="20"/>
        <v>3.3</v>
      </c>
      <c r="E66" s="34"/>
      <c r="F66" s="43">
        <f t="shared" si="20"/>
        <v>2.7</v>
      </c>
      <c r="G66" s="18">
        <f t="shared" si="11"/>
        <v>-18.181818181818173</v>
      </c>
      <c r="H66" s="43">
        <f t="shared" si="12"/>
        <v>3.8</v>
      </c>
      <c r="I66" s="18">
        <f t="shared" si="13"/>
        <v>40.740740740740726</v>
      </c>
      <c r="J66" s="43">
        <f t="shared" si="14"/>
        <v>5</v>
      </c>
      <c r="K66" s="18">
        <f t="shared" si="18"/>
        <v>31.578947368421055</v>
      </c>
      <c r="L66" s="43">
        <f t="shared" si="14"/>
        <v>6.8</v>
      </c>
      <c r="M66" s="18">
        <f t="shared" si="19"/>
        <v>36</v>
      </c>
      <c r="N66" s="43">
        <f t="shared" si="15"/>
        <v>7.5</v>
      </c>
      <c r="O66" s="18">
        <f t="shared" si="21"/>
        <v>10.294117647058826</v>
      </c>
      <c r="P66" s="43">
        <f t="shared" si="15"/>
        <v>8.6</v>
      </c>
      <c r="Q66" s="18">
        <f t="shared" si="22"/>
        <v>14.66666666666666</v>
      </c>
      <c r="R66" s="43">
        <f t="shared" si="16"/>
        <v>7</v>
      </c>
      <c r="S66" s="18">
        <f t="shared" si="23"/>
        <v>-18.604651162790695</v>
      </c>
      <c r="T66" s="43">
        <f t="shared" si="16"/>
        <v>9</v>
      </c>
      <c r="U66" s="18">
        <f t="shared" si="24"/>
        <v>28.57142857142857</v>
      </c>
      <c r="V66" s="124">
        <f t="shared" si="17"/>
        <v>11</v>
      </c>
      <c r="W66" s="110">
        <f t="shared" si="25"/>
        <v>22.22222222222222</v>
      </c>
      <c r="X66" s="124">
        <f t="shared" si="17"/>
        <v>12.2</v>
      </c>
      <c r="Y66" s="110">
        <f t="shared" si="26"/>
        <v>10.909090909090903</v>
      </c>
    </row>
    <row r="67" spans="3:25" ht="12.75">
      <c r="C67" s="13" t="s">
        <v>41</v>
      </c>
      <c r="D67" s="60">
        <f t="shared" si="20"/>
        <v>2.4</v>
      </c>
      <c r="E67" s="34"/>
      <c r="F67" s="43">
        <f t="shared" si="20"/>
        <v>1.7</v>
      </c>
      <c r="G67" s="18">
        <f t="shared" si="11"/>
        <v>-29.166666666666668</v>
      </c>
      <c r="H67" s="43">
        <f t="shared" si="12"/>
        <v>2.1</v>
      </c>
      <c r="I67" s="18">
        <f t="shared" si="13"/>
        <v>23.52941176470589</v>
      </c>
      <c r="J67" s="43">
        <f t="shared" si="14"/>
        <v>3.3</v>
      </c>
      <c r="K67" s="18">
        <f t="shared" si="18"/>
        <v>57.14285714285713</v>
      </c>
      <c r="L67" s="43">
        <f t="shared" si="14"/>
        <v>3.4</v>
      </c>
      <c r="M67" s="18">
        <f t="shared" si="19"/>
        <v>3.030303030303033</v>
      </c>
      <c r="N67" s="43">
        <f t="shared" si="15"/>
        <v>3.5</v>
      </c>
      <c r="O67" s="18">
        <f t="shared" si="21"/>
        <v>2.941176470588238</v>
      </c>
      <c r="P67" s="43">
        <f t="shared" si="15"/>
        <v>4.4</v>
      </c>
      <c r="Q67" s="18">
        <f t="shared" si="22"/>
        <v>25.714285714285722</v>
      </c>
      <c r="R67" s="43">
        <f t="shared" si="16"/>
        <v>4.7</v>
      </c>
      <c r="S67" s="18">
        <f t="shared" si="23"/>
        <v>6.818181818181814</v>
      </c>
      <c r="T67" s="43">
        <f>+T49</f>
        <v>6</v>
      </c>
      <c r="U67" s="18">
        <f t="shared" si="24"/>
        <v>27.6595744680851</v>
      </c>
      <c r="V67" s="124">
        <f t="shared" si="17"/>
        <v>7</v>
      </c>
      <c r="W67" s="110">
        <f t="shared" si="25"/>
        <v>16.666666666666664</v>
      </c>
      <c r="X67" s="124">
        <f t="shared" si="17"/>
        <v>8</v>
      </c>
      <c r="Y67" s="110">
        <f t="shared" si="26"/>
        <v>14.285714285714285</v>
      </c>
    </row>
    <row r="68" spans="3:25" ht="12.75">
      <c r="C68" s="13" t="s">
        <v>42</v>
      </c>
      <c r="D68" s="60">
        <f t="shared" si="20"/>
        <v>2</v>
      </c>
      <c r="E68" s="34"/>
      <c r="F68" s="43">
        <f t="shared" si="20"/>
        <v>2.5</v>
      </c>
      <c r="G68" s="18">
        <f t="shared" si="11"/>
        <v>25</v>
      </c>
      <c r="H68" s="43">
        <f t="shared" si="12"/>
        <v>3.4</v>
      </c>
      <c r="I68" s="18">
        <f t="shared" si="13"/>
        <v>36</v>
      </c>
      <c r="J68" s="43">
        <f t="shared" si="14"/>
        <v>4.2</v>
      </c>
      <c r="K68" s="18">
        <f t="shared" si="18"/>
        <v>23.52941176470589</v>
      </c>
      <c r="L68" s="43">
        <f t="shared" si="14"/>
        <v>6.2</v>
      </c>
      <c r="M68" s="18">
        <f t="shared" si="19"/>
        <v>47.61904761904761</v>
      </c>
      <c r="N68" s="43">
        <f t="shared" si="15"/>
        <v>5</v>
      </c>
      <c r="O68" s="18">
        <f t="shared" si="21"/>
        <v>-19.35483870967742</v>
      </c>
      <c r="P68" s="43">
        <f t="shared" si="15"/>
        <v>4.6</v>
      </c>
      <c r="Q68" s="18">
        <f t="shared" si="22"/>
        <v>-8.000000000000007</v>
      </c>
      <c r="R68" s="43">
        <f t="shared" si="16"/>
        <v>5.6</v>
      </c>
      <c r="S68" s="18">
        <f t="shared" si="23"/>
        <v>21.73913043478261</v>
      </c>
      <c r="T68" s="43">
        <f t="shared" si="16"/>
        <v>7</v>
      </c>
      <c r="U68" s="18">
        <f t="shared" si="24"/>
        <v>25.000000000000007</v>
      </c>
      <c r="V68" s="124">
        <f t="shared" si="17"/>
        <v>10</v>
      </c>
      <c r="W68" s="110">
        <f t="shared" si="25"/>
        <v>42.857142857142854</v>
      </c>
      <c r="X68" s="124">
        <f t="shared" si="17"/>
        <v>10</v>
      </c>
      <c r="Y68" s="110">
        <f t="shared" si="26"/>
        <v>0</v>
      </c>
    </row>
    <row r="69" spans="3:25" ht="12.75">
      <c r="C69" s="13" t="s">
        <v>46</v>
      </c>
      <c r="D69" s="62">
        <f t="shared" si="20"/>
        <v>29.3</v>
      </c>
      <c r="E69" s="34"/>
      <c r="F69" s="77">
        <f t="shared" si="20"/>
        <v>24.5</v>
      </c>
      <c r="G69" s="18">
        <f t="shared" si="11"/>
        <v>-16.382252559726965</v>
      </c>
      <c r="H69" s="77">
        <f t="shared" si="12"/>
        <v>30</v>
      </c>
      <c r="I69" s="18">
        <f t="shared" si="13"/>
        <v>22.448979591836736</v>
      </c>
      <c r="J69" s="77">
        <f t="shared" si="14"/>
        <v>38.4</v>
      </c>
      <c r="K69" s="18">
        <f t="shared" si="18"/>
        <v>27.999999999999996</v>
      </c>
      <c r="L69" s="77">
        <f t="shared" si="14"/>
        <v>50.4</v>
      </c>
      <c r="M69" s="18">
        <f t="shared" si="19"/>
        <v>31.25</v>
      </c>
      <c r="N69" s="77">
        <f t="shared" si="15"/>
        <v>55</v>
      </c>
      <c r="O69" s="18">
        <f t="shared" si="21"/>
        <v>9.12698412698413</v>
      </c>
      <c r="P69" s="77">
        <f t="shared" si="15"/>
        <v>68.10000000000001</v>
      </c>
      <c r="Q69" s="18">
        <f t="shared" si="22"/>
        <v>23.818181818181834</v>
      </c>
      <c r="R69" s="137">
        <f t="shared" si="16"/>
        <v>70.19999999999999</v>
      </c>
      <c r="S69" s="18">
        <f t="shared" si="23"/>
        <v>3.083700440528605</v>
      </c>
      <c r="T69" s="137">
        <f t="shared" si="16"/>
        <v>74</v>
      </c>
      <c r="U69" s="18">
        <f t="shared" si="24"/>
        <v>5.413105413105431</v>
      </c>
      <c r="V69" s="136">
        <f t="shared" si="17"/>
        <v>91</v>
      </c>
      <c r="W69" s="110">
        <f t="shared" si="25"/>
        <v>22.972972972972975</v>
      </c>
      <c r="X69" s="136">
        <f t="shared" si="17"/>
        <v>100.9</v>
      </c>
      <c r="Y69" s="110">
        <f t="shared" si="26"/>
        <v>10.879120879120885</v>
      </c>
    </row>
    <row r="70" spans="3:25" ht="13.5" thickBot="1">
      <c r="C70" s="78"/>
      <c r="D70" s="66"/>
      <c r="E70" s="67"/>
      <c r="F70" s="79"/>
      <c r="G70" s="80"/>
      <c r="H70" s="79"/>
      <c r="I70" s="80"/>
      <c r="J70" s="79"/>
      <c r="K70" s="80"/>
      <c r="L70" s="79"/>
      <c r="M70" s="80"/>
      <c r="N70" s="79"/>
      <c r="O70" s="80"/>
      <c r="P70" s="79"/>
      <c r="Q70" s="80"/>
      <c r="R70" s="79"/>
      <c r="S70" s="80"/>
      <c r="T70" s="79"/>
      <c r="U70" s="80"/>
      <c r="V70" s="125"/>
      <c r="W70" s="126"/>
      <c r="X70" s="125"/>
      <c r="Y70" s="126"/>
    </row>
    <row r="71" spans="3:25" ht="12.75">
      <c r="C71" s="55" t="s">
        <v>43</v>
      </c>
      <c r="D71" s="56">
        <f>+D53</f>
        <v>4.3</v>
      </c>
      <c r="E71" s="8"/>
      <c r="F71" s="76">
        <f>+F53</f>
        <v>5.6</v>
      </c>
      <c r="G71" s="57">
        <f>+(((F71-D71)/D71))*100</f>
        <v>30.23255813953488</v>
      </c>
      <c r="H71" s="76">
        <f>+H53</f>
        <v>5.6</v>
      </c>
      <c r="I71" s="57">
        <f>+(((H71-F71)/F71))*100</f>
        <v>0</v>
      </c>
      <c r="J71" s="76">
        <f>+J53</f>
        <v>6.9</v>
      </c>
      <c r="K71" s="57">
        <f t="shared" si="18"/>
        <v>23.21428571428573</v>
      </c>
      <c r="L71" s="76">
        <f>+L53</f>
        <v>7</v>
      </c>
      <c r="M71" s="57">
        <f>+(((L71-J71)/J71))*100</f>
        <v>1.4492753623188355</v>
      </c>
      <c r="N71" s="76">
        <f>+N53</f>
        <v>11</v>
      </c>
      <c r="O71" s="57">
        <f>+(((N71-L71)/L71))*100</f>
        <v>57.14285714285714</v>
      </c>
      <c r="P71" s="76">
        <f>+P53</f>
        <v>16</v>
      </c>
      <c r="Q71" s="57">
        <f>+(((P71-N71)/N71))*100</f>
        <v>45.45454545454545</v>
      </c>
      <c r="R71" s="76">
        <f>+R53</f>
        <v>17</v>
      </c>
      <c r="S71" s="57">
        <f>+(((R71-P71)/P71))*100</f>
        <v>6.25</v>
      </c>
      <c r="T71" s="76">
        <f>+T53</f>
        <v>17</v>
      </c>
      <c r="U71" s="57">
        <f>+(((T71-R71)/R71))*100</f>
        <v>0</v>
      </c>
      <c r="V71" s="122">
        <f>+V53</f>
        <v>24</v>
      </c>
      <c r="W71" s="123">
        <f>+(((V71-T71)/T71))*100</f>
        <v>41.17647058823529</v>
      </c>
      <c r="X71" s="122">
        <f>+X53</f>
        <v>18</v>
      </c>
      <c r="Y71" s="123">
        <f>+(((X71-V71)/V71))*100</f>
        <v>-25</v>
      </c>
    </row>
    <row r="72" spans="3:25" ht="13.5" thickBot="1">
      <c r="C72" s="20" t="s">
        <v>44</v>
      </c>
      <c r="D72" s="71">
        <f>+D54</f>
        <v>1.3</v>
      </c>
      <c r="E72" s="70"/>
      <c r="F72" s="21">
        <f>+F54</f>
        <v>1.4</v>
      </c>
      <c r="G72" s="37">
        <f>+(((F72-D72)/D72))*100</f>
        <v>7.692307692307682</v>
      </c>
      <c r="H72" s="21">
        <f>+H54</f>
        <v>2.4</v>
      </c>
      <c r="I72" s="37">
        <f>+(((H72-F72)/F72))*100</f>
        <v>71.42857142857143</v>
      </c>
      <c r="J72" s="21">
        <f>+J54</f>
        <v>2.1</v>
      </c>
      <c r="K72" s="37">
        <f t="shared" si="18"/>
        <v>-12.499999999999993</v>
      </c>
      <c r="L72" s="21">
        <f>+L54</f>
        <v>0.8</v>
      </c>
      <c r="M72" s="37">
        <f>+(((L72-J72)/J72))*100</f>
        <v>-61.904761904761905</v>
      </c>
      <c r="N72" s="21">
        <f>+N54</f>
        <v>0.6</v>
      </c>
      <c r="O72" s="37">
        <f>+(((N72-L72)/L72))*100</f>
        <v>-25.000000000000007</v>
      </c>
      <c r="P72" s="21">
        <f>+P54</f>
        <v>0.9</v>
      </c>
      <c r="Q72" s="37">
        <f>+(((P72-N72)/N72))*100</f>
        <v>50.000000000000014</v>
      </c>
      <c r="R72" s="21">
        <f>+R54</f>
        <v>0.8</v>
      </c>
      <c r="S72" s="37">
        <f>+(((R72-P72)/P72))*100</f>
        <v>-11.111111111111107</v>
      </c>
      <c r="T72" s="21">
        <f>+T54</f>
        <v>1</v>
      </c>
      <c r="U72" s="37">
        <f>+(((T72-R72)/R72))*100</f>
        <v>24.999999999999993</v>
      </c>
      <c r="V72" s="127">
        <f>+V54</f>
        <v>0.8</v>
      </c>
      <c r="W72" s="128">
        <f>+(((V72-T72)/T72))*100</f>
        <v>-19.999999999999996</v>
      </c>
      <c r="X72" s="127">
        <f>+X54</f>
        <v>0.3</v>
      </c>
      <c r="Y72" s="128">
        <f>+(((X72-V72)/V72))*100</f>
        <v>-62.5</v>
      </c>
    </row>
    <row r="73" spans="3:25" ht="13.5" thickBot="1">
      <c r="C73" s="65"/>
      <c r="D73" s="73"/>
      <c r="E73" s="50"/>
      <c r="F73" s="81"/>
      <c r="G73" s="82"/>
      <c r="H73" s="81"/>
      <c r="I73" s="82"/>
      <c r="J73" s="81"/>
      <c r="K73" s="82"/>
      <c r="L73" s="81"/>
      <c r="M73" s="82"/>
      <c r="N73" s="81"/>
      <c r="O73" s="82"/>
      <c r="P73" s="81"/>
      <c r="Q73" s="82"/>
      <c r="R73" s="81"/>
      <c r="S73" s="82"/>
      <c r="T73" s="81"/>
      <c r="U73" s="82"/>
      <c r="V73" s="129"/>
      <c r="W73" s="130"/>
      <c r="X73" s="129"/>
      <c r="Y73" s="130"/>
    </row>
    <row r="74" spans="3:25" ht="13.5" thickBot="1">
      <c r="C74" s="10" t="s">
        <v>45</v>
      </c>
      <c r="D74" s="74">
        <f>+D56</f>
        <v>35</v>
      </c>
      <c r="E74" s="75"/>
      <c r="F74" s="83">
        <f>+F56</f>
        <v>31.5</v>
      </c>
      <c r="G74" s="24">
        <f>+(((F74-D74)/D74))*100</f>
        <v>-10</v>
      </c>
      <c r="H74" s="83">
        <f>+H56</f>
        <v>38</v>
      </c>
      <c r="I74" s="24">
        <f>+(((H74-F74)/F74))*100</f>
        <v>20.634920634920633</v>
      </c>
      <c r="J74" s="83">
        <f>+J56</f>
        <v>47.4</v>
      </c>
      <c r="K74" s="24">
        <f t="shared" si="18"/>
        <v>24.736842105263154</v>
      </c>
      <c r="L74" s="83">
        <f>+L56</f>
        <v>58.3</v>
      </c>
      <c r="M74" s="24">
        <f>+(((L74-J74)/J74))*100</f>
        <v>22.995780590717295</v>
      </c>
      <c r="N74" s="83">
        <f>+N56</f>
        <v>66.6</v>
      </c>
      <c r="O74" s="24">
        <f>+(((N74-L74)/L74))*100</f>
        <v>14.236706689536874</v>
      </c>
      <c r="P74" s="83">
        <f>+P56</f>
        <v>85.00000000000001</v>
      </c>
      <c r="Q74" s="24">
        <f>+(((P74-N74)/N74))*100</f>
        <v>27.62762762762766</v>
      </c>
      <c r="R74" s="83">
        <f>+R56</f>
        <v>87.99999999999999</v>
      </c>
      <c r="S74" s="24">
        <f>+(((R74-P74)/P74))*100</f>
        <v>3.5294117647058485</v>
      </c>
      <c r="T74" s="83">
        <f>+T56</f>
        <v>92</v>
      </c>
      <c r="U74" s="24">
        <f>+(((T74-R74)/R74))*100</f>
        <v>4.545454545454562</v>
      </c>
      <c r="V74" s="131">
        <f>+V56</f>
        <v>115.8</v>
      </c>
      <c r="W74" s="132">
        <f>+(((V74-T74)/T74))*100</f>
        <v>25.869565217391298</v>
      </c>
      <c r="X74" s="131">
        <f>+X56</f>
        <v>119.2</v>
      </c>
      <c r="Y74" s="132">
        <f>+(((X74-V74)/V74))*100</f>
        <v>2.9360967184801434</v>
      </c>
    </row>
    <row r="75" spans="3:21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3:21" ht="12.75"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2"/>
      <c r="P76" s="2"/>
      <c r="Q76" s="2"/>
      <c r="R76" s="2"/>
      <c r="S76" s="2"/>
      <c r="T76" s="2"/>
      <c r="U76" s="2"/>
    </row>
    <row r="77" spans="3:21" ht="13.5" thickBot="1">
      <c r="C77" s="171" t="s">
        <v>54</v>
      </c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2"/>
      <c r="O77" s="2"/>
      <c r="P77" s="2"/>
      <c r="Q77" s="2"/>
      <c r="R77" s="2"/>
      <c r="S77" s="2"/>
      <c r="T77" s="2"/>
      <c r="U77" s="2"/>
    </row>
    <row r="78" spans="3:21" ht="13.5" thickBot="1">
      <c r="C78" s="8"/>
      <c r="D78" s="11" t="s">
        <v>0</v>
      </c>
      <c r="E78" s="10" t="s">
        <v>1</v>
      </c>
      <c r="F78" s="10" t="s">
        <v>2</v>
      </c>
      <c r="G78" s="85" t="s">
        <v>3</v>
      </c>
      <c r="H78" s="12" t="s">
        <v>52</v>
      </c>
      <c r="I78" s="10" t="s">
        <v>63</v>
      </c>
      <c r="J78" s="10" t="s">
        <v>64</v>
      </c>
      <c r="K78" s="10" t="s">
        <v>68</v>
      </c>
      <c r="L78" s="10" t="s">
        <v>71</v>
      </c>
      <c r="M78" s="10" t="s">
        <v>76</v>
      </c>
      <c r="N78" s="10" t="s">
        <v>81</v>
      </c>
      <c r="O78" s="3"/>
      <c r="P78" s="4"/>
      <c r="Q78" s="2"/>
      <c r="R78" s="2"/>
      <c r="S78" s="2"/>
      <c r="T78" s="2"/>
      <c r="U78" s="2"/>
    </row>
    <row r="79" spans="3:21" ht="12.75">
      <c r="C79" s="13" t="s">
        <v>20</v>
      </c>
      <c r="D79" s="39">
        <v>42</v>
      </c>
      <c r="E79" s="40">
        <v>47</v>
      </c>
      <c r="F79" s="40">
        <v>54</v>
      </c>
      <c r="G79" s="86">
        <v>64</v>
      </c>
      <c r="H79" s="41">
        <v>74</v>
      </c>
      <c r="I79" s="40">
        <v>85</v>
      </c>
      <c r="J79" s="42">
        <v>102</v>
      </c>
      <c r="K79" s="42">
        <v>77</v>
      </c>
      <c r="L79" s="42">
        <v>99</v>
      </c>
      <c r="M79" s="42">
        <v>160</v>
      </c>
      <c r="N79" s="57">
        <v>175</v>
      </c>
      <c r="O79" s="147"/>
      <c r="P79" s="81"/>
      <c r="Q79" s="2"/>
      <c r="R79" s="2"/>
      <c r="S79" s="2"/>
      <c r="T79" s="2"/>
      <c r="U79" s="2"/>
    </row>
    <row r="80" spans="3:21" ht="12.75">
      <c r="C80" s="13" t="s">
        <v>47</v>
      </c>
      <c r="D80" s="43">
        <v>29</v>
      </c>
      <c r="E80" s="44">
        <v>24</v>
      </c>
      <c r="F80" s="44">
        <v>30</v>
      </c>
      <c r="G80" s="60">
        <v>38</v>
      </c>
      <c r="H80" s="45">
        <v>50</v>
      </c>
      <c r="I80" s="44">
        <f>+N69</f>
        <v>55</v>
      </c>
      <c r="J80" s="44">
        <f>+P69</f>
        <v>68.10000000000001</v>
      </c>
      <c r="K80" s="44">
        <f>+R69</f>
        <v>70.19999999999999</v>
      </c>
      <c r="L80" s="44">
        <f>+T69</f>
        <v>74</v>
      </c>
      <c r="M80" s="44">
        <f>+V69</f>
        <v>91</v>
      </c>
      <c r="N80" s="18">
        <f>+X69</f>
        <v>100.9</v>
      </c>
      <c r="O80" s="147"/>
      <c r="P80" s="81"/>
      <c r="Q80" s="2"/>
      <c r="R80" s="2"/>
      <c r="S80" s="2"/>
      <c r="T80" s="2"/>
      <c r="U80" s="2"/>
    </row>
    <row r="81" spans="3:21" ht="12.75">
      <c r="C81" s="13" t="s">
        <v>21</v>
      </c>
      <c r="D81" s="43">
        <v>13</v>
      </c>
      <c r="E81" s="44">
        <v>23</v>
      </c>
      <c r="F81" s="44">
        <v>24</v>
      </c>
      <c r="G81" s="60">
        <v>26</v>
      </c>
      <c r="H81" s="45">
        <v>24</v>
      </c>
      <c r="I81" s="44">
        <f aca="true" t="shared" si="27" ref="I81:N81">+I79-I80</f>
        <v>30</v>
      </c>
      <c r="J81" s="44">
        <f t="shared" si="27"/>
        <v>33.89999999999999</v>
      </c>
      <c r="K81" s="44">
        <f t="shared" si="27"/>
        <v>6.800000000000011</v>
      </c>
      <c r="L81" s="44">
        <f t="shared" si="27"/>
        <v>25</v>
      </c>
      <c r="M81" s="44">
        <f t="shared" si="27"/>
        <v>69</v>
      </c>
      <c r="N81" s="18">
        <f t="shared" si="27"/>
        <v>74.1</v>
      </c>
      <c r="O81" s="147"/>
      <c r="P81" s="81"/>
      <c r="Q81" s="2"/>
      <c r="R81" s="2"/>
      <c r="S81" s="2"/>
      <c r="T81" s="2"/>
      <c r="U81" s="2"/>
    </row>
    <row r="82" spans="3:21" ht="12.75">
      <c r="C82" s="13" t="s">
        <v>62</v>
      </c>
      <c r="D82" s="30">
        <v>0.79</v>
      </c>
      <c r="E82" s="31">
        <v>0.57</v>
      </c>
      <c r="F82" s="31">
        <v>0.56</v>
      </c>
      <c r="G82" s="87">
        <v>0.6</v>
      </c>
      <c r="H82" s="32">
        <v>0.71</v>
      </c>
      <c r="I82" s="31">
        <f aca="true" t="shared" si="28" ref="I82:N82">+I80/I79</f>
        <v>0.6470588235294118</v>
      </c>
      <c r="J82" s="31">
        <f t="shared" si="28"/>
        <v>0.6676470588235295</v>
      </c>
      <c r="K82" s="31">
        <f t="shared" si="28"/>
        <v>0.9116883116883115</v>
      </c>
      <c r="L82" s="31">
        <f t="shared" si="28"/>
        <v>0.7474747474747475</v>
      </c>
      <c r="M82" s="31">
        <f t="shared" si="28"/>
        <v>0.56875</v>
      </c>
      <c r="N82" s="31">
        <f t="shared" si="28"/>
        <v>0.5765714285714286</v>
      </c>
      <c r="O82" s="147"/>
      <c r="P82" s="81"/>
      <c r="Q82" s="2"/>
      <c r="R82" s="2"/>
      <c r="S82" s="2"/>
      <c r="T82" s="2"/>
      <c r="U82" s="2"/>
    </row>
    <row r="83" spans="3:21" ht="12.75">
      <c r="C83" s="13" t="s">
        <v>22</v>
      </c>
      <c r="D83" s="43">
        <v>8</v>
      </c>
      <c r="E83" s="44">
        <v>15.5</v>
      </c>
      <c r="F83" s="44">
        <v>15.5</v>
      </c>
      <c r="G83" s="60">
        <v>17</v>
      </c>
      <c r="H83" s="45">
        <v>16</v>
      </c>
      <c r="I83" s="44">
        <v>18.4</v>
      </c>
      <c r="J83" s="44">
        <v>22</v>
      </c>
      <c r="K83" s="44">
        <v>-7</v>
      </c>
      <c r="L83" s="44">
        <v>7</v>
      </c>
      <c r="M83" s="18">
        <v>44</v>
      </c>
      <c r="N83" s="18">
        <v>56</v>
      </c>
      <c r="O83" s="147"/>
      <c r="P83" s="81"/>
      <c r="Q83" s="2"/>
      <c r="R83" s="2"/>
      <c r="S83" s="2"/>
      <c r="T83" s="2"/>
      <c r="U83" s="2"/>
    </row>
    <row r="84" spans="3:21" ht="13.5" thickBot="1">
      <c r="C84" s="20" t="s">
        <v>23</v>
      </c>
      <c r="D84" s="21">
        <v>13</v>
      </c>
      <c r="E84" s="22">
        <v>10</v>
      </c>
      <c r="F84" s="22">
        <v>15</v>
      </c>
      <c r="G84" s="71">
        <v>20</v>
      </c>
      <c r="H84" s="23">
        <v>36</v>
      </c>
      <c r="I84" s="22">
        <v>25</v>
      </c>
      <c r="J84" s="22">
        <v>30</v>
      </c>
      <c r="K84" s="22">
        <v>27</v>
      </c>
      <c r="L84" s="22">
        <v>38</v>
      </c>
      <c r="M84" s="22">
        <v>65</v>
      </c>
      <c r="N84" s="22">
        <v>65</v>
      </c>
      <c r="O84" s="147"/>
      <c r="P84" s="81"/>
      <c r="Q84" s="2"/>
      <c r="R84" s="2"/>
      <c r="S84" s="2"/>
      <c r="T84" s="2"/>
      <c r="U84" s="2"/>
    </row>
    <row r="85" spans="3:21" ht="12.75">
      <c r="C85" s="2"/>
      <c r="D85" s="2"/>
      <c r="E85" s="2"/>
      <c r="F85" s="2"/>
      <c r="G85" s="2"/>
      <c r="H85" s="2"/>
      <c r="I85" s="2"/>
      <c r="J85" s="2"/>
      <c r="K85" s="3"/>
      <c r="L85" s="25"/>
      <c r="M85" s="2"/>
      <c r="N85" s="2"/>
      <c r="O85" s="3"/>
      <c r="P85" s="3"/>
      <c r="Q85" s="2"/>
      <c r="R85" s="2"/>
      <c r="S85" s="2"/>
      <c r="T85" s="2"/>
      <c r="U85" s="2"/>
    </row>
    <row r="86" spans="3:21" ht="12.75">
      <c r="C86" s="2"/>
      <c r="D86" s="2"/>
      <c r="E86" s="2"/>
      <c r="F86" s="2"/>
      <c r="G86" s="2"/>
      <c r="H86" s="2"/>
      <c r="I86" s="2"/>
      <c r="J86" s="2"/>
      <c r="K86" s="3"/>
      <c r="L86" s="25"/>
      <c r="M86" s="2"/>
      <c r="N86" s="2"/>
      <c r="O86" s="3"/>
      <c r="P86" s="3"/>
      <c r="Q86" s="2"/>
      <c r="R86" s="2"/>
      <c r="S86" s="2"/>
      <c r="T86" s="2"/>
      <c r="U86" s="2"/>
    </row>
    <row r="87" spans="3:21" ht="13.5" thickBot="1">
      <c r="C87" s="172" t="s">
        <v>24</v>
      </c>
      <c r="D87" s="173"/>
      <c r="E87" s="173"/>
      <c r="F87" s="173"/>
      <c r="G87" s="173"/>
      <c r="H87" s="173"/>
      <c r="I87" s="173"/>
      <c r="J87" s="173"/>
      <c r="K87" s="173"/>
      <c r="L87" s="174"/>
      <c r="M87" s="174"/>
      <c r="N87" s="2"/>
      <c r="O87" s="3"/>
      <c r="P87" s="3"/>
      <c r="Q87" s="2"/>
      <c r="R87" s="2"/>
      <c r="S87" s="2"/>
      <c r="T87" s="2"/>
      <c r="U87" s="2"/>
    </row>
    <row r="88" spans="3:21" ht="13.5" thickBot="1">
      <c r="C88" s="8"/>
      <c r="D88" s="10" t="s">
        <v>0</v>
      </c>
      <c r="E88" s="11" t="s">
        <v>1</v>
      </c>
      <c r="F88" s="10" t="s">
        <v>2</v>
      </c>
      <c r="G88" s="85" t="s">
        <v>3</v>
      </c>
      <c r="H88" s="12" t="s">
        <v>52</v>
      </c>
      <c r="I88" s="10" t="s">
        <v>63</v>
      </c>
      <c r="J88" s="10" t="s">
        <v>64</v>
      </c>
      <c r="K88" s="10" t="s">
        <v>68</v>
      </c>
      <c r="L88" s="10" t="s">
        <v>71</v>
      </c>
      <c r="M88" s="10" t="s">
        <v>76</v>
      </c>
      <c r="N88" s="10" t="s">
        <v>81</v>
      </c>
      <c r="O88" s="3"/>
      <c r="P88" s="3"/>
      <c r="Q88" s="2"/>
      <c r="R88" s="2"/>
      <c r="S88" s="2"/>
      <c r="T88" s="2"/>
      <c r="U88" s="2"/>
    </row>
    <row r="89" spans="3:21" ht="12.75">
      <c r="C89" s="13" t="s">
        <v>25</v>
      </c>
      <c r="D89" s="15">
        <v>444</v>
      </c>
      <c r="E89" s="14">
        <v>457</v>
      </c>
      <c r="F89" s="15">
        <v>578</v>
      </c>
      <c r="G89" s="88">
        <v>650</v>
      </c>
      <c r="H89" s="16">
        <v>850</v>
      </c>
      <c r="I89" s="15">
        <v>1210</v>
      </c>
      <c r="J89" s="15">
        <v>1800</v>
      </c>
      <c r="K89" s="15">
        <v>1550</v>
      </c>
      <c r="L89" s="15">
        <v>2000</v>
      </c>
      <c r="M89" s="15">
        <v>2400</v>
      </c>
      <c r="N89" s="15">
        <v>2900</v>
      </c>
      <c r="O89" s="147"/>
      <c r="P89" s="3"/>
      <c r="Q89" s="2"/>
      <c r="R89" s="2"/>
      <c r="S89" s="2"/>
      <c r="T89" s="2"/>
      <c r="U89" s="2"/>
    </row>
    <row r="90" spans="3:21" ht="12.75">
      <c r="C90" s="13" t="s">
        <v>26</v>
      </c>
      <c r="D90" s="18">
        <v>283</v>
      </c>
      <c r="E90" s="17">
        <v>293</v>
      </c>
      <c r="F90" s="18">
        <v>385</v>
      </c>
      <c r="G90" s="89">
        <v>440</v>
      </c>
      <c r="H90" s="19">
        <v>510</v>
      </c>
      <c r="I90" s="18">
        <v>820</v>
      </c>
      <c r="J90" s="18">
        <v>1200</v>
      </c>
      <c r="K90" s="18">
        <v>1000</v>
      </c>
      <c r="L90" s="18">
        <v>1300</v>
      </c>
      <c r="M90" s="18">
        <v>1700</v>
      </c>
      <c r="N90" s="18">
        <v>2000</v>
      </c>
      <c r="O90" s="147"/>
      <c r="P90" s="3"/>
      <c r="Q90" s="2"/>
      <c r="R90" s="2"/>
      <c r="S90" s="2"/>
      <c r="T90" s="2"/>
      <c r="U90" s="2"/>
    </row>
    <row r="91" spans="3:21" ht="12.75">
      <c r="C91" s="13" t="s">
        <v>61</v>
      </c>
      <c r="D91" s="44">
        <v>14</v>
      </c>
      <c r="E91" s="43">
        <v>13</v>
      </c>
      <c r="F91" s="44">
        <v>10</v>
      </c>
      <c r="G91" s="60">
        <v>7</v>
      </c>
      <c r="H91" s="45">
        <v>4.5</v>
      </c>
      <c r="I91" s="44">
        <v>1</v>
      </c>
      <c r="J91" s="44">
        <v>0.8</v>
      </c>
      <c r="K91" s="44">
        <v>1</v>
      </c>
      <c r="L91" s="44">
        <v>2</v>
      </c>
      <c r="M91" s="44">
        <v>1</v>
      </c>
      <c r="N91" s="44">
        <v>1</v>
      </c>
      <c r="O91" s="147"/>
      <c r="P91" s="3"/>
      <c r="Q91" s="2"/>
      <c r="R91" s="2"/>
      <c r="S91" s="2"/>
      <c r="T91" s="2"/>
      <c r="U91" s="2"/>
    </row>
    <row r="92" spans="3:21" ht="13.5" thickBot="1">
      <c r="C92" s="53" t="s">
        <v>60</v>
      </c>
      <c r="D92" s="90">
        <v>39</v>
      </c>
      <c r="E92" s="91">
        <v>38</v>
      </c>
      <c r="F92" s="90">
        <v>37</v>
      </c>
      <c r="G92" s="91">
        <v>30</v>
      </c>
      <c r="H92" s="92">
        <v>23</v>
      </c>
      <c r="I92" s="91">
        <v>8</v>
      </c>
      <c r="J92" s="91">
        <v>9</v>
      </c>
      <c r="K92" s="91">
        <v>10</v>
      </c>
      <c r="L92" s="91">
        <v>17</v>
      </c>
      <c r="M92" s="91">
        <v>10</v>
      </c>
      <c r="N92" s="91">
        <v>10</v>
      </c>
      <c r="O92" s="147"/>
      <c r="P92" s="3"/>
      <c r="Q92" s="2"/>
      <c r="R92" s="2"/>
      <c r="S92" s="2"/>
      <c r="T92" s="2"/>
      <c r="U92" s="2"/>
    </row>
    <row r="93" spans="3:21" ht="12.75">
      <c r="C93" s="2"/>
      <c r="D93" s="2"/>
      <c r="E93" s="2"/>
      <c r="F93" s="2"/>
      <c r="G93" s="2"/>
      <c r="H93" s="2"/>
      <c r="I93" s="2"/>
      <c r="J93" s="2"/>
      <c r="K93" s="2"/>
      <c r="L93" s="25"/>
      <c r="M93" s="2"/>
      <c r="N93" s="2"/>
      <c r="O93" s="3"/>
      <c r="P93" s="3"/>
      <c r="Q93" s="2"/>
      <c r="R93" s="2"/>
      <c r="S93" s="2"/>
      <c r="T93" s="2"/>
      <c r="U93" s="2"/>
    </row>
    <row r="94" spans="3:21" ht="13.5" thickBot="1">
      <c r="C94" s="169" t="s">
        <v>53</v>
      </c>
      <c r="D94" s="170"/>
      <c r="E94" s="170"/>
      <c r="F94" s="170"/>
      <c r="G94" s="170"/>
      <c r="H94" s="170"/>
      <c r="I94" s="170"/>
      <c r="J94" s="170"/>
      <c r="K94" s="170"/>
      <c r="L94" s="25"/>
      <c r="M94" s="2"/>
      <c r="N94" s="2"/>
      <c r="O94" s="3"/>
      <c r="P94" s="3"/>
      <c r="Q94" s="2"/>
      <c r="R94" s="2"/>
      <c r="S94" s="2"/>
      <c r="T94" s="2"/>
      <c r="U94" s="2"/>
    </row>
    <row r="95" spans="3:21" ht="13.5" thickBot="1">
      <c r="C95" s="8"/>
      <c r="D95" s="10" t="s">
        <v>0</v>
      </c>
      <c r="E95" s="11" t="s">
        <v>1</v>
      </c>
      <c r="F95" s="10" t="s">
        <v>2</v>
      </c>
      <c r="G95" s="85" t="s">
        <v>3</v>
      </c>
      <c r="H95" s="12" t="s">
        <v>52</v>
      </c>
      <c r="I95" s="10" t="s">
        <v>63</v>
      </c>
      <c r="J95" s="10" t="s">
        <v>64</v>
      </c>
      <c r="K95" s="10" t="s">
        <v>68</v>
      </c>
      <c r="L95" s="10" t="s">
        <v>71</v>
      </c>
      <c r="M95" s="10" t="s">
        <v>76</v>
      </c>
      <c r="N95" s="10" t="s">
        <v>81</v>
      </c>
      <c r="O95" s="3"/>
      <c r="P95" s="3"/>
      <c r="Q95" s="2"/>
      <c r="R95" s="2"/>
      <c r="S95" s="2"/>
      <c r="T95" s="2"/>
      <c r="U95" s="2"/>
    </row>
    <row r="96" spans="3:21" ht="12.75">
      <c r="C96" s="13" t="s">
        <v>75</v>
      </c>
      <c r="D96" s="93">
        <v>0.52</v>
      </c>
      <c r="E96" s="94">
        <v>0.56</v>
      </c>
      <c r="F96" s="93">
        <v>0.68</v>
      </c>
      <c r="G96" s="95">
        <v>0.72</v>
      </c>
      <c r="H96" s="96">
        <v>0.79</v>
      </c>
      <c r="I96" s="93">
        <v>0.98</v>
      </c>
      <c r="J96" s="93">
        <v>1.07</v>
      </c>
      <c r="K96" s="93">
        <v>0.86</v>
      </c>
      <c r="L96" s="93">
        <v>1.25</v>
      </c>
      <c r="M96" s="93">
        <v>1.75</v>
      </c>
      <c r="N96" s="93">
        <v>1.94</v>
      </c>
      <c r="O96" s="147"/>
      <c r="P96" s="3"/>
      <c r="Q96" s="2"/>
      <c r="R96" s="2"/>
      <c r="S96" s="2"/>
      <c r="T96" s="2"/>
      <c r="U96" s="2"/>
    </row>
    <row r="97" spans="3:21" ht="12.75">
      <c r="C97" s="13"/>
      <c r="D97" s="34"/>
      <c r="E97" s="33"/>
      <c r="F97" s="34"/>
      <c r="G97" s="97"/>
      <c r="H97" s="35"/>
      <c r="I97" s="34"/>
      <c r="J97" s="34"/>
      <c r="K97" s="34"/>
      <c r="L97" s="34"/>
      <c r="M97" s="34"/>
      <c r="N97" s="34"/>
      <c r="O97" s="161"/>
      <c r="P97" s="3"/>
      <c r="Q97" s="2"/>
      <c r="R97" s="2"/>
      <c r="S97" s="2"/>
      <c r="T97" s="2"/>
      <c r="U97" s="2"/>
    </row>
    <row r="98" spans="3:21" ht="12.75">
      <c r="C98" s="13" t="s">
        <v>27</v>
      </c>
      <c r="D98" s="34">
        <v>0.49</v>
      </c>
      <c r="E98" s="33">
        <v>0.37</v>
      </c>
      <c r="F98" s="34">
        <v>0.48</v>
      </c>
      <c r="G98" s="97">
        <v>0.72</v>
      </c>
      <c r="H98" s="35">
        <v>0.66</v>
      </c>
      <c r="I98" s="34">
        <v>0.64</v>
      </c>
      <c r="J98" s="34">
        <v>0.66</v>
      </c>
      <c r="K98" s="31">
        <v>0.7</v>
      </c>
      <c r="L98" s="31">
        <v>1.13</v>
      </c>
      <c r="M98" s="31">
        <v>1.68</v>
      </c>
      <c r="N98" s="31">
        <v>1.6</v>
      </c>
      <c r="O98" s="147"/>
      <c r="P98" s="3"/>
      <c r="Q98" s="2"/>
      <c r="R98" s="2"/>
      <c r="S98" s="2"/>
      <c r="T98" s="2"/>
      <c r="U98" s="2"/>
    </row>
    <row r="99" spans="3:21" ht="12.75">
      <c r="C99" s="13"/>
      <c r="D99" s="34"/>
      <c r="E99" s="33"/>
      <c r="F99" s="34"/>
      <c r="G99" s="97"/>
      <c r="H99" s="35"/>
      <c r="I99" s="34"/>
      <c r="J99" s="34"/>
      <c r="K99" s="34"/>
      <c r="L99" s="34"/>
      <c r="M99" s="34"/>
      <c r="N99" s="34"/>
      <c r="O99" s="3"/>
      <c r="P99" s="3"/>
      <c r="Q99" s="2"/>
      <c r="R99" s="2"/>
      <c r="S99" s="2"/>
      <c r="T99" s="2"/>
      <c r="U99" s="2"/>
    </row>
    <row r="100" spans="3:21" ht="13.5" thickBot="1">
      <c r="C100" s="20" t="s">
        <v>28</v>
      </c>
      <c r="D100" s="70">
        <v>1.64</v>
      </c>
      <c r="E100" s="98">
        <v>2.39</v>
      </c>
      <c r="F100" s="70">
        <v>2.85</v>
      </c>
      <c r="G100" s="99">
        <v>2.19</v>
      </c>
      <c r="H100" s="100">
        <v>1.69</v>
      </c>
      <c r="I100" s="101">
        <v>1.8</v>
      </c>
      <c r="J100" s="102" t="s">
        <v>66</v>
      </c>
      <c r="K100" s="102" t="s">
        <v>70</v>
      </c>
      <c r="L100" s="102" t="s">
        <v>73</v>
      </c>
      <c r="M100" s="103" t="s">
        <v>78</v>
      </c>
      <c r="N100" s="103" t="s">
        <v>82</v>
      </c>
      <c r="O100" s="2"/>
      <c r="P100" s="2"/>
      <c r="Q100" s="2"/>
      <c r="R100" s="2"/>
      <c r="S100" s="2"/>
      <c r="T100" s="2"/>
      <c r="U100" s="2"/>
    </row>
    <row r="101" spans="3:21" ht="12.75">
      <c r="C101" s="2"/>
      <c r="D101" s="2"/>
      <c r="E101" s="2"/>
      <c r="F101" s="2"/>
      <c r="G101" s="2"/>
      <c r="H101" s="2"/>
      <c r="I101" s="2"/>
      <c r="J101" s="4"/>
      <c r="K101" s="3"/>
      <c r="L101" s="25"/>
      <c r="M101" s="2"/>
      <c r="N101" s="2"/>
      <c r="O101" s="2"/>
      <c r="P101" s="2"/>
      <c r="Q101" s="2"/>
      <c r="R101" s="2"/>
      <c r="S101" s="2"/>
      <c r="T101" s="2"/>
      <c r="U101" s="2"/>
    </row>
    <row r="102" spans="3:21" ht="13.5" thickBot="1">
      <c r="C102" s="2"/>
      <c r="D102" s="2"/>
      <c r="E102" s="2"/>
      <c r="F102" s="2"/>
      <c r="G102" s="2"/>
      <c r="H102" s="2"/>
      <c r="I102" s="2"/>
      <c r="J102" s="4"/>
      <c r="K102" s="3"/>
      <c r="L102" s="25"/>
      <c r="M102" s="2"/>
      <c r="N102" s="2"/>
      <c r="O102" s="2"/>
      <c r="P102" s="2"/>
      <c r="Q102" s="2"/>
      <c r="R102" s="2"/>
      <c r="S102" s="2"/>
      <c r="T102" s="2"/>
      <c r="U102" s="2"/>
    </row>
    <row r="103" spans="3:21" ht="13.5" thickBot="1">
      <c r="C103" s="9" t="s">
        <v>79</v>
      </c>
      <c r="D103" s="10">
        <v>0.48</v>
      </c>
      <c r="E103" s="11">
        <v>0.28</v>
      </c>
      <c r="F103" s="10">
        <v>0.44</v>
      </c>
      <c r="G103" s="11">
        <v>0.46</v>
      </c>
      <c r="H103" s="10">
        <v>0.51</v>
      </c>
      <c r="I103" s="10">
        <v>0.56</v>
      </c>
      <c r="J103" s="10">
        <v>0.64</v>
      </c>
      <c r="K103" s="104">
        <v>0.85</v>
      </c>
      <c r="L103" s="104">
        <v>0.8</v>
      </c>
      <c r="M103" s="104">
        <v>0.85</v>
      </c>
      <c r="N103" s="133">
        <v>0.95</v>
      </c>
      <c r="O103" s="162"/>
      <c r="P103" s="2"/>
      <c r="Q103" s="2"/>
      <c r="R103" s="2"/>
      <c r="S103" s="2"/>
      <c r="T103" s="2"/>
      <c r="U103" s="2"/>
    </row>
    <row r="104" spans="3:21" ht="12.75">
      <c r="C104" s="2"/>
      <c r="D104" s="2"/>
      <c r="E104" s="2"/>
      <c r="F104" s="2"/>
      <c r="G104" s="2"/>
      <c r="H104" s="2"/>
      <c r="I104" s="2"/>
      <c r="J104" s="3"/>
      <c r="K104" s="3"/>
      <c r="L104" s="2"/>
      <c r="M104" s="2"/>
      <c r="N104" s="162"/>
      <c r="O104" s="2"/>
      <c r="P104" s="2"/>
      <c r="Q104" s="2"/>
      <c r="R104" s="2"/>
      <c r="S104" s="2"/>
      <c r="T104" s="2"/>
      <c r="U104" s="2"/>
    </row>
    <row r="105" spans="3:10" ht="12.75">
      <c r="C105" s="1" t="s">
        <v>31</v>
      </c>
      <c r="J105" s="3"/>
    </row>
    <row r="106" ht="12.75">
      <c r="J106" s="3"/>
    </row>
  </sheetData>
  <sheetProtection/>
  <mergeCells count="9">
    <mergeCell ref="C2:M2"/>
    <mergeCell ref="C40:U40"/>
    <mergeCell ref="C94:K94"/>
    <mergeCell ref="C58:S58"/>
    <mergeCell ref="C7:M7"/>
    <mergeCell ref="C15:M15"/>
    <mergeCell ref="C32:M32"/>
    <mergeCell ref="C77:M77"/>
    <mergeCell ref="C87:M87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scale="74" r:id="rId1"/>
  <headerFooter alignWithMargins="0">
    <oddFooter>&amp;LPrograma de Monitoreo de empresas ganaderas, Instituto Plan Agropecuario&amp;RIndicadores, empresas criadoras</oddFooter>
  </headerFooter>
  <rowBreaks count="3" manualBreakCount="3">
    <brk id="38" min="2" max="22" man="1"/>
    <brk id="74" min="2" max="22" man="1"/>
    <brk id="107" min="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C71"/>
  <sheetViews>
    <sheetView zoomScale="90" zoomScaleNormal="90" zoomScalePageLayoutView="0" workbookViewId="0" topLeftCell="A1">
      <selection activeCell="B4" sqref="B4"/>
    </sheetView>
  </sheetViews>
  <sheetFormatPr defaultColWidth="11.421875" defaultRowHeight="12.75"/>
  <cols>
    <col min="2" max="2" width="44.57421875" style="0" customWidth="1"/>
    <col min="3" max="3" width="25.28125" style="0" customWidth="1"/>
  </cols>
  <sheetData>
    <row r="2" ht="13.5" thickBot="1"/>
    <row r="3" spans="2:3" ht="13.5" thickBot="1">
      <c r="B3" s="152" t="s">
        <v>55</v>
      </c>
      <c r="C3" s="154" t="s">
        <v>95</v>
      </c>
    </row>
    <row r="4" spans="2:3" ht="12.75">
      <c r="B4" s="55" t="s">
        <v>4</v>
      </c>
      <c r="C4" s="138">
        <v>98</v>
      </c>
    </row>
    <row r="5" spans="2:3" ht="12.75">
      <c r="B5" s="13" t="s">
        <v>74</v>
      </c>
      <c r="C5" s="139">
        <v>880</v>
      </c>
    </row>
    <row r="6" spans="2:3" ht="12.75">
      <c r="B6" s="13" t="s">
        <v>5</v>
      </c>
      <c r="C6" s="139">
        <v>80</v>
      </c>
    </row>
    <row r="7" spans="2:3" ht="13.5" thickBot="1">
      <c r="B7" s="20" t="s">
        <v>6</v>
      </c>
      <c r="C7" s="140">
        <v>23</v>
      </c>
    </row>
    <row r="8" spans="2:3" ht="13.5" thickBot="1">
      <c r="B8" s="10" t="s">
        <v>67</v>
      </c>
      <c r="C8" s="141">
        <v>3.5</v>
      </c>
    </row>
    <row r="9" ht="12.75">
      <c r="C9" s="2"/>
    </row>
    <row r="10" ht="13.5" thickBot="1">
      <c r="C10" s="2"/>
    </row>
    <row r="11" spans="2:3" ht="13.5" thickBot="1">
      <c r="B11" s="153" t="s">
        <v>83</v>
      </c>
      <c r="C11" s="154" t="s">
        <v>95</v>
      </c>
    </row>
    <row r="12" spans="2:3" ht="12.75">
      <c r="B12" s="55" t="s">
        <v>7</v>
      </c>
      <c r="C12" s="142">
        <v>0.94</v>
      </c>
    </row>
    <row r="13" spans="2:3" ht="12.75">
      <c r="B13" s="13" t="s">
        <v>8</v>
      </c>
      <c r="C13" s="143">
        <v>0.72</v>
      </c>
    </row>
    <row r="14" spans="2:3" ht="12.75">
      <c r="B14" s="13" t="s">
        <v>9</v>
      </c>
      <c r="C14" s="143">
        <v>0.2</v>
      </c>
    </row>
    <row r="15" spans="2:3" ht="12.75">
      <c r="B15" s="13"/>
      <c r="C15" s="52"/>
    </row>
    <row r="16" spans="2:3" ht="12.75">
      <c r="B16" s="13" t="s">
        <v>10</v>
      </c>
      <c r="C16" s="143">
        <v>2.8</v>
      </c>
    </row>
    <row r="17" spans="2:3" ht="12.75">
      <c r="B17" s="13"/>
      <c r="C17" s="144"/>
    </row>
    <row r="18" spans="2:3" ht="12.75">
      <c r="B18" s="13" t="s">
        <v>11</v>
      </c>
      <c r="C18" s="139">
        <v>80</v>
      </c>
    </row>
    <row r="19" spans="2:3" ht="12.75">
      <c r="B19" s="13" t="s">
        <v>30</v>
      </c>
      <c r="C19" s="139">
        <v>123</v>
      </c>
    </row>
    <row r="20" spans="2:3" ht="12.75">
      <c r="B20" s="13" t="s">
        <v>29</v>
      </c>
      <c r="C20" s="139">
        <v>0.45</v>
      </c>
    </row>
    <row r="21" spans="2:3" ht="12.75">
      <c r="B21" s="13"/>
      <c r="C21" s="144"/>
    </row>
    <row r="22" spans="2:3" ht="12.75">
      <c r="B22" s="13" t="s">
        <v>13</v>
      </c>
      <c r="C22" s="139"/>
    </row>
    <row r="23" spans="2:3" ht="12.75">
      <c r="B23" s="13" t="s">
        <v>14</v>
      </c>
      <c r="C23" s="139">
        <v>43</v>
      </c>
    </row>
    <row r="24" spans="2:3" ht="12.75">
      <c r="B24" s="13"/>
      <c r="C24" s="144"/>
    </row>
    <row r="25" spans="2:3" ht="13.5" thickBot="1">
      <c r="B25" s="20" t="s">
        <v>12</v>
      </c>
      <c r="C25" s="145">
        <v>90</v>
      </c>
    </row>
    <row r="26" ht="12.75">
      <c r="C26" s="2"/>
    </row>
    <row r="27" ht="13.5" thickBot="1">
      <c r="C27" s="2"/>
    </row>
    <row r="28" spans="2:3" ht="13.5" thickBot="1">
      <c r="B28" s="152" t="s">
        <v>84</v>
      </c>
      <c r="C28" s="154" t="s">
        <v>95</v>
      </c>
    </row>
    <row r="29" spans="2:3" ht="12.75">
      <c r="B29" s="55" t="s">
        <v>16</v>
      </c>
      <c r="C29" s="146">
        <v>90</v>
      </c>
    </row>
    <row r="30" spans="2:3" ht="12.75">
      <c r="B30" s="13" t="s">
        <v>17</v>
      </c>
      <c r="C30" s="139">
        <v>15</v>
      </c>
    </row>
    <row r="31" spans="2:3" ht="12.75">
      <c r="B31" s="13" t="s">
        <v>18</v>
      </c>
      <c r="C31" s="139">
        <v>6</v>
      </c>
    </row>
    <row r="32" spans="2:3" ht="13.5" thickBot="1">
      <c r="B32" s="20" t="s">
        <v>19</v>
      </c>
      <c r="C32" s="145">
        <v>119</v>
      </c>
    </row>
    <row r="35" ht="13.5" thickBot="1"/>
    <row r="36" spans="2:3" ht="13.5" thickBot="1">
      <c r="B36" s="152" t="s">
        <v>85</v>
      </c>
      <c r="C36" s="154" t="s">
        <v>95</v>
      </c>
    </row>
    <row r="37" ht="13.5" thickBot="1">
      <c r="C37" s="5"/>
    </row>
    <row r="38" spans="2:3" ht="12.75">
      <c r="B38" s="55" t="s">
        <v>35</v>
      </c>
      <c r="C38" s="149">
        <v>38</v>
      </c>
    </row>
    <row r="39" spans="2:3" ht="12.75">
      <c r="B39" s="13" t="s">
        <v>86</v>
      </c>
      <c r="C39" s="150">
        <v>16</v>
      </c>
    </row>
    <row r="40" spans="2:3" ht="12.75">
      <c r="B40" s="13" t="s">
        <v>38</v>
      </c>
      <c r="C40" s="150">
        <v>18</v>
      </c>
    </row>
    <row r="41" spans="2:3" ht="12.75">
      <c r="B41" s="13" t="s">
        <v>39</v>
      </c>
      <c r="C41" s="150">
        <v>11</v>
      </c>
    </row>
    <row r="42" spans="2:3" ht="12.75">
      <c r="B42" s="13" t="s">
        <v>87</v>
      </c>
      <c r="C42" s="150">
        <v>10</v>
      </c>
    </row>
    <row r="43" spans="2:3" ht="12.75">
      <c r="B43" s="13" t="s">
        <v>41</v>
      </c>
      <c r="C43" s="150">
        <v>11</v>
      </c>
    </row>
    <row r="44" spans="2:3" ht="12.75">
      <c r="B44" s="13" t="s">
        <v>42</v>
      </c>
      <c r="C44" s="150">
        <v>11</v>
      </c>
    </row>
    <row r="45" spans="2:3" ht="13.5" thickBot="1">
      <c r="B45" s="20" t="s">
        <v>51</v>
      </c>
      <c r="C45" s="148">
        <f>SUM(C37:C44)</f>
        <v>115</v>
      </c>
    </row>
    <row r="46" ht="13.5" thickBot="1"/>
    <row r="47" spans="2:3" ht="13.5" thickBot="1">
      <c r="B47" s="152" t="s">
        <v>88</v>
      </c>
      <c r="C47" s="154" t="s">
        <v>95</v>
      </c>
    </row>
    <row r="48" ht="13.5" thickBot="1">
      <c r="C48" s="5"/>
    </row>
    <row r="49" spans="2:3" ht="12.75">
      <c r="B49" s="55" t="s">
        <v>20</v>
      </c>
      <c r="C49" s="149">
        <v>210</v>
      </c>
    </row>
    <row r="50" spans="2:3" ht="12.75">
      <c r="B50" s="13" t="s">
        <v>47</v>
      </c>
      <c r="C50" s="150">
        <v>115</v>
      </c>
    </row>
    <row r="51" spans="2:3" ht="12.75">
      <c r="B51" s="13" t="s">
        <v>21</v>
      </c>
      <c r="C51" s="150">
        <v>95</v>
      </c>
    </row>
    <row r="52" spans="2:3" ht="12.75">
      <c r="B52" s="13" t="s">
        <v>62</v>
      </c>
      <c r="C52" s="150">
        <v>0.55</v>
      </c>
    </row>
    <row r="53" spans="2:3" ht="13.5" thickBot="1">
      <c r="B53" s="20" t="s">
        <v>22</v>
      </c>
      <c r="C53" s="151">
        <v>84</v>
      </c>
    </row>
    <row r="55" ht="13.5" thickBot="1"/>
    <row r="56" spans="2:3" ht="13.5" thickBot="1">
      <c r="B56" s="153" t="s">
        <v>90</v>
      </c>
      <c r="C56" s="154" t="s">
        <v>95</v>
      </c>
    </row>
    <row r="57" spans="2:3" ht="13.5" thickBot="1">
      <c r="B57" s="157"/>
      <c r="C57" s="159"/>
    </row>
    <row r="58" spans="2:3" ht="12.75">
      <c r="B58" s="55" t="s">
        <v>75</v>
      </c>
      <c r="C58" s="158">
        <v>2.07</v>
      </c>
    </row>
    <row r="59" spans="2:3" ht="12.75">
      <c r="B59" s="13"/>
      <c r="C59" s="150"/>
    </row>
    <row r="60" spans="2:3" ht="12.75">
      <c r="B60" s="13" t="s">
        <v>27</v>
      </c>
      <c r="C60" s="155">
        <v>2</v>
      </c>
    </row>
    <row r="61" spans="2:3" ht="12.75">
      <c r="B61" s="13"/>
      <c r="C61" s="150"/>
    </row>
    <row r="62" spans="2:3" ht="13.5" thickBot="1">
      <c r="B62" s="20" t="s">
        <v>28</v>
      </c>
      <c r="C62" s="156" t="s">
        <v>89</v>
      </c>
    </row>
    <row r="64" ht="13.5" thickBot="1"/>
    <row r="65" spans="2:3" ht="13.5" thickBot="1">
      <c r="B65" s="152" t="s">
        <v>92</v>
      </c>
      <c r="C65" s="154" t="s">
        <v>95</v>
      </c>
    </row>
    <row r="66" ht="13.5" thickBot="1">
      <c r="C66" s="159"/>
    </row>
    <row r="67" spans="2:3" ht="13.5" thickBot="1">
      <c r="B67" s="9" t="s">
        <v>91</v>
      </c>
      <c r="C67" s="160">
        <v>1</v>
      </c>
    </row>
    <row r="68" ht="13.5" thickBot="1"/>
    <row r="69" spans="2:3" ht="13.5" thickBot="1">
      <c r="B69" s="152" t="s">
        <v>94</v>
      </c>
      <c r="C69" s="154" t="s">
        <v>95</v>
      </c>
    </row>
    <row r="70" spans="2:3" ht="13.5" thickBot="1">
      <c r="B70" s="165"/>
      <c r="C70" s="159"/>
    </row>
    <row r="71" spans="2:3" ht="13.5" thickBot="1">
      <c r="B71" s="164" t="s">
        <v>93</v>
      </c>
      <c r="C71" s="163">
        <v>3670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Plan Agropecuario</dc:creator>
  <cp:keywords/>
  <dc:description/>
  <cp:lastModifiedBy>gbone</cp:lastModifiedBy>
  <cp:lastPrinted>2011-09-28T20:56:30Z</cp:lastPrinted>
  <dcterms:created xsi:type="dcterms:W3CDTF">2005-11-21T16:26:49Z</dcterms:created>
  <dcterms:modified xsi:type="dcterms:W3CDTF">2012-11-27T13:08:32Z</dcterms:modified>
  <cp:category/>
  <cp:version/>
  <cp:contentType/>
  <cp:contentStatus/>
</cp:coreProperties>
</file>